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24240" windowHeight="6480" tabRatio="840" firstSheet="4" activeTab="4"/>
  </bookViews>
  <sheets>
    <sheet name="Synthèse format COPIL" sheetId="57" state="hidden" r:id="rId1"/>
    <sheet name="Synthèse" sheetId="58" state="hidden" r:id="rId2"/>
    <sheet name="Récap coûts aide par partenaire" sheetId="51" state="hidden" r:id="rId3"/>
    <sheet name="Vérif plafonds frais connexe" sheetId="54" state="hidden" r:id="rId4"/>
    <sheet name="Données" sheetId="62" r:id="rId5"/>
    <sheet name="Bornes-PDC" sheetId="65" r:id="rId6"/>
    <sheet name="Coûts" sheetId="67" r:id="rId7"/>
  </sheets>
  <definedNames>
    <definedName name="_xlnm.Print_Titles" localSheetId="4">Données!$A:$A</definedName>
    <definedName name="_xlnm.Print_Area" localSheetId="4">Données!$A$1:$AS$20</definedName>
    <definedName name="_xlnm.Print_Area" localSheetId="2">'Récap coûts aide par partenaire'!$A$1:$I$108</definedName>
    <definedName name="_xlnm.Print_Area" localSheetId="1">Synthèse!$A$2:$G$108</definedName>
    <definedName name="_xlnm.Print_Area" localSheetId="0">'Synthèse format COPIL'!$A$1:$I$108</definedName>
    <definedName name="_xlnm.Print_Area" localSheetId="3">'Vérif plafonds frais connexe'!$A$1:$I$109</definedName>
  </definedNames>
  <calcPr calcId="125725" fullCalcOnLoad="1"/>
  <pivotCaches>
    <pivotCache cacheId="0" r:id="rId8"/>
    <pivotCache cacheId="1" r:id="rId9"/>
  </pivotCaches>
</workbook>
</file>

<file path=xl/calcChain.xml><?xml version="1.0" encoding="utf-8"?>
<calcChain xmlns="http://schemas.openxmlformats.org/spreadsheetml/2006/main">
  <c r="E6" i="62"/>
  <c r="J6"/>
  <c r="K6"/>
  <c r="K3" s="1"/>
  <c r="O6"/>
  <c r="P6"/>
  <c r="Q6"/>
  <c r="R6"/>
  <c r="W6"/>
  <c r="X6"/>
  <c r="X3" s="1"/>
  <c r="AE6"/>
  <c r="AJ6"/>
  <c r="AK6"/>
  <c r="AK3" s="1"/>
  <c r="AL6"/>
  <c r="AO6"/>
  <c r="AO3" s="1"/>
  <c r="AP6"/>
  <c r="E7"/>
  <c r="J7"/>
  <c r="K7"/>
  <c r="AP7" s="1"/>
  <c r="L7"/>
  <c r="M7"/>
  <c r="O7"/>
  <c r="R7" s="1"/>
  <c r="W7" s="1"/>
  <c r="P7"/>
  <c r="Q7"/>
  <c r="X7"/>
  <c r="AB7"/>
  <c r="AC7"/>
  <c r="AE7" s="1"/>
  <c r="AD7"/>
  <c r="AK7"/>
  <c r="AO7"/>
  <c r="E8"/>
  <c r="J8"/>
  <c r="M8" s="1"/>
  <c r="K8"/>
  <c r="L8"/>
  <c r="O8"/>
  <c r="P8"/>
  <c r="R8" s="1"/>
  <c r="W8" s="1"/>
  <c r="Q8"/>
  <c r="X8"/>
  <c r="AP8" s="1"/>
  <c r="AE8"/>
  <c r="AM8" s="1"/>
  <c r="AN8" s="1"/>
  <c r="AJ8"/>
  <c r="AK8"/>
  <c r="AL8" s="1"/>
  <c r="AO8"/>
  <c r="E9"/>
  <c r="J9"/>
  <c r="K9"/>
  <c r="R9"/>
  <c r="W9"/>
  <c r="Z9" s="1"/>
  <c r="AA9" s="1"/>
  <c r="X9"/>
  <c r="Y9"/>
  <c r="AE9"/>
  <c r="AJ9"/>
  <c r="AL9" s="1"/>
  <c r="AM9" s="1"/>
  <c r="AN9" s="1"/>
  <c r="AK9"/>
  <c r="AO9"/>
  <c r="AP9"/>
  <c r="E10"/>
  <c r="J10"/>
  <c r="K10"/>
  <c r="AP10" s="1"/>
  <c r="R10"/>
  <c r="W10"/>
  <c r="X10"/>
  <c r="Y10"/>
  <c r="Z10"/>
  <c r="AA10" s="1"/>
  <c r="AE10"/>
  <c r="AJ10"/>
  <c r="AL10" s="1"/>
  <c r="AM10" s="1"/>
  <c r="AN10" s="1"/>
  <c r="AK10"/>
  <c r="AO10"/>
  <c r="E11"/>
  <c r="J11"/>
  <c r="M11" s="1"/>
  <c r="K11"/>
  <c r="L11"/>
  <c r="R11"/>
  <c r="W11"/>
  <c r="X11"/>
  <c r="AE11"/>
  <c r="AJ11"/>
  <c r="AK11"/>
  <c r="AL11"/>
  <c r="AM11" s="1"/>
  <c r="AN11" s="1"/>
  <c r="AO11"/>
  <c r="AP11"/>
  <c r="E12"/>
  <c r="J12"/>
  <c r="K12"/>
  <c r="L12"/>
  <c r="M12"/>
  <c r="N12" s="1"/>
  <c r="R12"/>
  <c r="W12"/>
  <c r="X12"/>
  <c r="AP12" s="1"/>
  <c r="AE12"/>
  <c r="AJ12"/>
  <c r="AK12"/>
  <c r="AL12"/>
  <c r="AM12"/>
  <c r="AN12" s="1"/>
  <c r="AO12"/>
  <c r="E13"/>
  <c r="J13"/>
  <c r="K13"/>
  <c r="R13"/>
  <c r="W13"/>
  <c r="Z13" s="1"/>
  <c r="AA13" s="1"/>
  <c r="X13"/>
  <c r="AP13" s="1"/>
  <c r="Y13"/>
  <c r="AE13"/>
  <c r="AJ13"/>
  <c r="AL13" s="1"/>
  <c r="AM13" s="1"/>
  <c r="AN13" s="1"/>
  <c r="AK13"/>
  <c r="AO13"/>
  <c r="E14"/>
  <c r="J14"/>
  <c r="K14"/>
  <c r="AP14" s="1"/>
  <c r="R14"/>
  <c r="W14"/>
  <c r="X14"/>
  <c r="Y14"/>
  <c r="Z14"/>
  <c r="AA14" s="1"/>
  <c r="AE14"/>
  <c r="AJ14"/>
  <c r="AL14" s="1"/>
  <c r="AM14" s="1"/>
  <c r="AN14" s="1"/>
  <c r="AK14"/>
  <c r="AO14"/>
  <c r="E15"/>
  <c r="J15"/>
  <c r="M15" s="1"/>
  <c r="K15"/>
  <c r="L15"/>
  <c r="R15"/>
  <c r="W15"/>
  <c r="X15"/>
  <c r="AE15"/>
  <c r="AJ15"/>
  <c r="AK15"/>
  <c r="AL15"/>
  <c r="AM15" s="1"/>
  <c r="AN15" s="1"/>
  <c r="AO15"/>
  <c r="AP15"/>
  <c r="E16"/>
  <c r="J16"/>
  <c r="K16"/>
  <c r="L16"/>
  <c r="M16"/>
  <c r="N16" s="1"/>
  <c r="R16"/>
  <c r="W16"/>
  <c r="X16"/>
  <c r="AP16" s="1"/>
  <c r="AE16"/>
  <c r="AJ16"/>
  <c r="AK16"/>
  <c r="AL16"/>
  <c r="AM16"/>
  <c r="AN16" s="1"/>
  <c r="AO16"/>
  <c r="E17"/>
  <c r="J17"/>
  <c r="K17"/>
  <c r="R17"/>
  <c r="W17"/>
  <c r="Z17" s="1"/>
  <c r="AA17" s="1"/>
  <c r="X17"/>
  <c r="AP17" s="1"/>
  <c r="Y17"/>
  <c r="AE17"/>
  <c r="AJ17"/>
  <c r="AL17" s="1"/>
  <c r="AM17" s="1"/>
  <c r="AN17" s="1"/>
  <c r="AK17"/>
  <c r="AO17"/>
  <c r="E18"/>
  <c r="J18"/>
  <c r="K18"/>
  <c r="AP18" s="1"/>
  <c r="R18"/>
  <c r="W18"/>
  <c r="X18"/>
  <c r="Y18"/>
  <c r="Z18"/>
  <c r="AA18" s="1"/>
  <c r="AE18"/>
  <c r="AJ18"/>
  <c r="AL18" s="1"/>
  <c r="AM18" s="1"/>
  <c r="AN18" s="1"/>
  <c r="AK18"/>
  <c r="AO18"/>
  <c r="E19"/>
  <c r="J19"/>
  <c r="M19" s="1"/>
  <c r="K19"/>
  <c r="L19"/>
  <c r="R19"/>
  <c r="W19"/>
  <c r="X19"/>
  <c r="AE19"/>
  <c r="AJ19"/>
  <c r="AK19"/>
  <c r="AL19"/>
  <c r="AM19" s="1"/>
  <c r="AN19" s="1"/>
  <c r="AO19"/>
  <c r="AP19"/>
  <c r="E20"/>
  <c r="J20"/>
  <c r="K20"/>
  <c r="L20"/>
  <c r="M20"/>
  <c r="N20" s="1"/>
  <c r="R20"/>
  <c r="W20"/>
  <c r="X20"/>
  <c r="AP20" s="1"/>
  <c r="AE20"/>
  <c r="AM20" s="1"/>
  <c r="AN20" s="1"/>
  <c r="AJ20"/>
  <c r="AK20"/>
  <c r="AL20"/>
  <c r="AO20"/>
  <c r="N15" l="1"/>
  <c r="AR15"/>
  <c r="Z7"/>
  <c r="AA7" s="1"/>
  <c r="Y7"/>
  <c r="AJ7"/>
  <c r="AL7" s="1"/>
  <c r="AM7"/>
  <c r="AN7" s="1"/>
  <c r="N11"/>
  <c r="Y8"/>
  <c r="AQ8" s="1"/>
  <c r="N8"/>
  <c r="Z15"/>
  <c r="AA15" s="1"/>
  <c r="AL3"/>
  <c r="M13"/>
  <c r="M18"/>
  <c r="AQ15"/>
  <c r="AP3"/>
  <c r="N19"/>
  <c r="Z20"/>
  <c r="AA20" s="1"/>
  <c r="M14"/>
  <c r="AS20"/>
  <c r="Z6"/>
  <c r="AR20"/>
  <c r="Y20"/>
  <c r="AQ20" s="1"/>
  <c r="L18"/>
  <c r="AQ18" s="1"/>
  <c r="Y16"/>
  <c r="AQ16" s="1"/>
  <c r="L14"/>
  <c r="AQ14" s="1"/>
  <c r="Y12"/>
  <c r="AQ12" s="1"/>
  <c r="L10"/>
  <c r="AQ10" s="1"/>
  <c r="N7"/>
  <c r="AM6"/>
  <c r="L6"/>
  <c r="Y19"/>
  <c r="AQ19" s="1"/>
  <c r="L17"/>
  <c r="AQ17" s="1"/>
  <c r="Y15"/>
  <c r="L13"/>
  <c r="AQ13" s="1"/>
  <c r="Y11"/>
  <c r="Z11" s="1"/>
  <c r="L9"/>
  <c r="AQ9" s="1"/>
  <c r="Y6"/>
  <c r="AA11" l="1"/>
  <c r="AR11"/>
  <c r="N14"/>
  <c r="AS14" s="1"/>
  <c r="AR14"/>
  <c r="L3"/>
  <c r="AQ6"/>
  <c r="AQ3" s="1"/>
  <c r="AA6"/>
  <c r="Z19"/>
  <c r="M9"/>
  <c r="Z8"/>
  <c r="AS15"/>
  <c r="AR13"/>
  <c r="N13"/>
  <c r="AS13" s="1"/>
  <c r="AS11"/>
  <c r="N18"/>
  <c r="AS18" s="1"/>
  <c r="AR18"/>
  <c r="AM3"/>
  <c r="AN6"/>
  <c r="AN3" s="1"/>
  <c r="AS7"/>
  <c r="M17"/>
  <c r="AQ11"/>
  <c r="Y3"/>
  <c r="AR7"/>
  <c r="M6"/>
  <c r="M10"/>
  <c r="Z16"/>
  <c r="Z12"/>
  <c r="AQ7"/>
  <c r="AA12" l="1"/>
  <c r="AS12" s="1"/>
  <c r="AR12"/>
  <c r="N17"/>
  <c r="AS17" s="1"/>
  <c r="AR17"/>
  <c r="AA8"/>
  <c r="AS8" s="1"/>
  <c r="AR8"/>
  <c r="AA16"/>
  <c r="AS16" s="1"/>
  <c r="AR16"/>
  <c r="AA19"/>
  <c r="AS19" s="1"/>
  <c r="AR19"/>
  <c r="Z3"/>
  <c r="N9"/>
  <c r="AS9" s="1"/>
  <c r="AR9"/>
  <c r="M3"/>
  <c r="N6"/>
  <c r="AR6"/>
  <c r="N10"/>
  <c r="AS10" s="1"/>
  <c r="AR10"/>
  <c r="AA3" l="1"/>
  <c r="N3"/>
  <c r="AS6"/>
  <c r="AS3" s="1"/>
  <c r="AR3"/>
</calcChain>
</file>

<file path=xl/sharedStrings.xml><?xml version="1.0" encoding="utf-8"?>
<sst xmlns="http://schemas.openxmlformats.org/spreadsheetml/2006/main" count="175" uniqueCount="95">
  <si>
    <t>Total</t>
  </si>
  <si>
    <t>Données</t>
  </si>
  <si>
    <t>Parten1</t>
  </si>
  <si>
    <t>Parten2</t>
  </si>
  <si>
    <t>Parten3</t>
  </si>
  <si>
    <t>Parten4</t>
  </si>
  <si>
    <t>Parten5</t>
  </si>
  <si>
    <t>Parten6</t>
  </si>
  <si>
    <t>Partenaire</t>
  </si>
  <si>
    <t>Classification</t>
  </si>
  <si>
    <t>RI</t>
  </si>
  <si>
    <t>DE</t>
  </si>
  <si>
    <t>RF</t>
  </si>
  <si>
    <t>Total des coûts :</t>
  </si>
  <si>
    <t>Total Total des coûts :</t>
  </si>
  <si>
    <t>Total des coûts éligibles et retenus :</t>
  </si>
  <si>
    <t>Total Total des coûts éligibles et retenus :</t>
  </si>
  <si>
    <t>Taux Subvention :</t>
  </si>
  <si>
    <t>Taux Avance Remboursable :</t>
  </si>
  <si>
    <t>Aide totale :</t>
  </si>
  <si>
    <t>Total Aide totale :</t>
  </si>
  <si>
    <t>Somme de Plafond Frais Connexes</t>
  </si>
  <si>
    <t>Somme de Frais connexes</t>
  </si>
  <si>
    <t>Coûts éligibles</t>
  </si>
  <si>
    <t>Aide totale  :</t>
  </si>
  <si>
    <t>Total coûts éligibles et retenus :</t>
  </si>
  <si>
    <t>Total Total coûts éligibles et retenus :</t>
  </si>
  <si>
    <t xml:space="preserve"> </t>
  </si>
  <si>
    <t>Recharge normale 
Coût
Matériel</t>
  </si>
  <si>
    <t>Recharge normale 
Coût
Génie civil</t>
  </si>
  <si>
    <t>Recharge normale 
Coût
Raccordement</t>
  </si>
  <si>
    <t>Recharge normale 
Coût pour une borne</t>
  </si>
  <si>
    <t>Recharge normale 
Nb de bornes</t>
  </si>
  <si>
    <t>Recharge normale 
Nb de PDC par borne</t>
  </si>
  <si>
    <t>Recharge normale 
Coût pour un PDC normal</t>
  </si>
  <si>
    <t>Recharge normale 
Nb de PDC normal</t>
  </si>
  <si>
    <t>Recharge normale 
Coûts totaux</t>
  </si>
  <si>
    <t>Recharge normale 
Coûts éligibles</t>
  </si>
  <si>
    <t>Recharge normale 
Aide PIA</t>
  </si>
  <si>
    <t>Recharge accélérée 
Coût
Matériel</t>
  </si>
  <si>
    <t>Recharge accélérée 
Coût
Génie civil</t>
  </si>
  <si>
    <t>Recharge accélérée 
Coût
Raccordement</t>
  </si>
  <si>
    <t>Recharge accélérée 
Coût pour une borne</t>
  </si>
  <si>
    <t>Recharge accélérée 
Nb de bornes</t>
  </si>
  <si>
    <t>Recharge accélérée 
Nb de PDC par borne</t>
  </si>
  <si>
    <t>Recharge accélérée 
Coût pour un PDC</t>
  </si>
  <si>
    <t>Recharge accélérée 
Nb de PDC</t>
  </si>
  <si>
    <t>Recharge accélérée 
Coûts totaux</t>
  </si>
  <si>
    <t>Recharge accélérée 
Coûts éligibles</t>
  </si>
  <si>
    <t>Recharge accélérée 
Aide PIA</t>
  </si>
  <si>
    <t>Recharge rapide 
Coût
Matériel</t>
  </si>
  <si>
    <t>Recharge rapide 
Coût
Génie civil</t>
  </si>
  <si>
    <t>Recharge rapide 
Coût
Raccordement</t>
  </si>
  <si>
    <t>Recharge rapide 
Coût pour une borne</t>
  </si>
  <si>
    <t>Recharge rapide 
Nb de bornes</t>
  </si>
  <si>
    <t>Recharge rapide 
Nb de PDC par borne</t>
  </si>
  <si>
    <t>Recharge rapide 
Coût pour un PDC</t>
  </si>
  <si>
    <t>Recharge rapide 
Nb de PDC</t>
  </si>
  <si>
    <t>Recharge rapide 
Coûts totaux</t>
  </si>
  <si>
    <t>Recharge rapide 
Coûts éligibles</t>
  </si>
  <si>
    <t>Recharge rapide 
Aide PIA</t>
  </si>
  <si>
    <t xml:space="preserve">Bornes de recharge normale </t>
  </si>
  <si>
    <t xml:space="preserve">Bornes de recharge accélérée </t>
  </si>
  <si>
    <t xml:space="preserve">PDC de recharge normale </t>
  </si>
  <si>
    <t xml:space="preserve">PDC de recharge accélérée </t>
  </si>
  <si>
    <t>(vide)</t>
  </si>
  <si>
    <t xml:space="preserve">Borne de recharge rapide </t>
  </si>
  <si>
    <t>PDC de recharge rapide</t>
  </si>
  <si>
    <t>Coûts totaux</t>
  </si>
  <si>
    <t>Partenaire A</t>
  </si>
  <si>
    <t>Partenaire B</t>
  </si>
  <si>
    <t>Partenaires</t>
  </si>
  <si>
    <t>Marché public</t>
  </si>
  <si>
    <t>TOTAL 
Nb de bornes</t>
  </si>
  <si>
    <t>TOTAL 
Nb de PDC</t>
  </si>
  <si>
    <t>TOTAL 
Coûts totaux</t>
  </si>
  <si>
    <t>TOTAL 
Coûts éligibles</t>
  </si>
  <si>
    <t>TOTAL 
Aide PIA</t>
  </si>
  <si>
    <t>Total de bornes</t>
  </si>
  <si>
    <t>Total de PDC</t>
  </si>
  <si>
    <t>Recharge normale 
Disponibilité du PDC au public</t>
  </si>
  <si>
    <t>Recharge normale 
Marché public / Concession</t>
  </si>
  <si>
    <t>Recharge accélérée 
Disponibilité du PDC au public</t>
  </si>
  <si>
    <t>Recharge accélérée 
Marché public / Concession</t>
  </si>
  <si>
    <t>Recharge rapide 
Disponibilité du PDC au public</t>
  </si>
  <si>
    <t>Recharge rapide 
Marché public / Concession</t>
  </si>
  <si>
    <t>Aide PIA</t>
  </si>
  <si>
    <t>Étiquettes de lignes</t>
  </si>
  <si>
    <t>dont recharge normale</t>
  </si>
  <si>
    <t>dont recharge rapide</t>
  </si>
  <si>
    <t>dont recharge accélérée</t>
  </si>
  <si>
    <t>JURA Conseil Général</t>
  </si>
  <si>
    <t>DOUBS SYDED</t>
  </si>
  <si>
    <t>DOUBS SIEL</t>
  </si>
  <si>
    <t>SREM FC (v1 2014)</t>
  </si>
</sst>
</file>

<file path=xl/styles.xml><?xml version="1.0" encoding="utf-8"?>
<styleSheet xmlns="http://schemas.openxmlformats.org/spreadsheetml/2006/main">
  <numFmts count="1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,\k&quot;€&quot;"/>
    <numFmt numFmtId="166" formatCode="0%;;;"/>
    <numFmt numFmtId="167" formatCode="#,##0,\k&quot;€&quot;;;;"/>
    <numFmt numFmtId="168" formatCode="0.00%;0.00%;&quot;-&quot;"/>
    <numFmt numFmtId="169" formatCode="_-* #,##0\ &quot;€&quot;_-;\-* #,##0\ &quot;€&quot;_-;_-* &quot;-&quot;??\ &quot;€&quot;_-;_-@_-"/>
    <numFmt numFmtId="170" formatCode="#,##0_ ;\-#,##0\ "/>
    <numFmt numFmtId="171" formatCode="_-* #,##0\ [$€-40C]_-;\-* #,##0\ [$€-40C]_-;_-* &quot;-&quot;??\ [$€-40C]_-;_-@_-"/>
  </numFmts>
  <fonts count="1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color indexed="1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b/>
      <sz val="11"/>
      <color indexed="30"/>
      <name val="Arial"/>
      <family val="2"/>
    </font>
    <font>
      <b/>
      <sz val="12"/>
      <color indexed="30"/>
      <name val="Arial"/>
      <family val="2"/>
    </font>
    <font>
      <b/>
      <sz val="9"/>
      <name val="Arial"/>
      <family val="2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pivotButton="1" applyBorder="1"/>
    <xf numFmtId="0" fontId="0" fillId="0" borderId="4" xfId="0" applyBorder="1"/>
    <xf numFmtId="0" fontId="3" fillId="0" borderId="0" xfId="0" applyFont="1"/>
    <xf numFmtId="0" fontId="0" fillId="0" borderId="5" xfId="0" applyBorder="1"/>
    <xf numFmtId="0" fontId="0" fillId="0" borderId="6" xfId="0" applyBorder="1"/>
    <xf numFmtId="0" fontId="0" fillId="0" borderId="0" xfId="0" applyFill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43" fontId="0" fillId="0" borderId="6" xfId="0" applyNumberFormat="1" applyBorder="1" applyAlignment="1">
      <alignment horizontal="center"/>
    </xf>
    <xf numFmtId="43" fontId="0" fillId="0" borderId="0" xfId="0" applyNumberFormat="1" applyAlignment="1">
      <alignment horizontal="center"/>
    </xf>
    <xf numFmtId="43" fontId="0" fillId="0" borderId="11" xfId="0" applyNumberFormat="1" applyBorder="1" applyAlignment="1">
      <alignment horizontal="center"/>
    </xf>
    <xf numFmtId="43" fontId="0" fillId="0" borderId="1" xfId="0" applyNumberFormat="1" applyBorder="1" applyAlignment="1">
      <alignment horizontal="center"/>
    </xf>
    <xf numFmtId="43" fontId="0" fillId="0" borderId="9" xfId="0" applyNumberFormat="1" applyBorder="1" applyAlignment="1">
      <alignment horizontal="center"/>
    </xf>
    <xf numFmtId="43" fontId="0" fillId="0" borderId="10" xfId="0" applyNumberFormat="1" applyBorder="1" applyAlignment="1">
      <alignment horizontal="center"/>
    </xf>
    <xf numFmtId="43" fontId="0" fillId="0" borderId="7" xfId="0" applyNumberFormat="1" applyBorder="1" applyAlignment="1">
      <alignment horizontal="center"/>
    </xf>
    <xf numFmtId="43" fontId="0" fillId="0" borderId="12" xfId="0" applyNumberFormat="1" applyBorder="1" applyAlignment="1">
      <alignment horizontal="center"/>
    </xf>
    <xf numFmtId="43" fontId="1" fillId="0" borderId="0" xfId="1" applyAlignment="1">
      <alignment horizontal="center"/>
    </xf>
    <xf numFmtId="0" fontId="0" fillId="0" borderId="10" xfId="0" applyBorder="1"/>
    <xf numFmtId="0" fontId="0" fillId="0" borderId="13" xfId="0" applyBorder="1"/>
    <xf numFmtId="4" fontId="0" fillId="0" borderId="10" xfId="0" applyNumberFormat="1" applyBorder="1"/>
    <xf numFmtId="4" fontId="0" fillId="0" borderId="11" xfId="0" applyNumberFormat="1" applyBorder="1"/>
    <xf numFmtId="4" fontId="0" fillId="0" borderId="14" xfId="0" applyNumberFormat="1" applyBorder="1"/>
    <xf numFmtId="0" fontId="0" fillId="0" borderId="1" xfId="0" pivotButton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6" xfId="0" applyFill="1" applyBorder="1"/>
    <xf numFmtId="43" fontId="0" fillId="0" borderId="6" xfId="0" applyNumberFormat="1" applyFill="1" applyBorder="1" applyAlignment="1">
      <alignment horizontal="center"/>
    </xf>
    <xf numFmtId="43" fontId="0" fillId="0" borderId="0" xfId="0" applyNumberFormat="1" applyFill="1" applyAlignment="1">
      <alignment horizontal="center"/>
    </xf>
    <xf numFmtId="43" fontId="0" fillId="0" borderId="11" xfId="0" applyNumberFormat="1" applyFill="1" applyBorder="1" applyAlignment="1">
      <alignment horizontal="center"/>
    </xf>
    <xf numFmtId="43" fontId="0" fillId="0" borderId="7" xfId="0" applyNumberFormat="1" applyFill="1" applyBorder="1" applyAlignment="1">
      <alignment horizontal="center"/>
    </xf>
    <xf numFmtId="43" fontId="0" fillId="0" borderId="12" xfId="0" applyNumberFormat="1" applyFill="1" applyBorder="1" applyAlignment="1">
      <alignment horizontal="center"/>
    </xf>
    <xf numFmtId="43" fontId="0" fillId="0" borderId="16" xfId="0" applyNumberFormat="1" applyFill="1" applyBorder="1" applyAlignment="1">
      <alignment horizontal="center"/>
    </xf>
    <xf numFmtId="43" fontId="0" fillId="0" borderId="1" xfId="0" applyNumberFormat="1" applyBorder="1"/>
    <xf numFmtId="43" fontId="0" fillId="0" borderId="9" xfId="0" applyNumberFormat="1" applyBorder="1"/>
    <xf numFmtId="43" fontId="0" fillId="0" borderId="10" xfId="0" applyNumberFormat="1" applyBorder="1"/>
    <xf numFmtId="43" fontId="0" fillId="0" borderId="6" xfId="0" applyNumberFormat="1" applyBorder="1"/>
    <xf numFmtId="43" fontId="0" fillId="0" borderId="0" xfId="0" applyNumberFormat="1"/>
    <xf numFmtId="43" fontId="0" fillId="0" borderId="11" xfId="0" applyNumberFormat="1" applyBorder="1"/>
    <xf numFmtId="43" fontId="0" fillId="0" borderId="7" xfId="0" applyNumberFormat="1" applyBorder="1"/>
    <xf numFmtId="43" fontId="0" fillId="0" borderId="12" xfId="0" applyNumberFormat="1" applyBorder="1"/>
    <xf numFmtId="43" fontId="0" fillId="0" borderId="16" xfId="0" applyNumberFormat="1" applyBorder="1"/>
    <xf numFmtId="43" fontId="0" fillId="0" borderId="15" xfId="0" applyNumberFormat="1" applyBorder="1" applyAlignment="1">
      <alignment horizontal="center"/>
    </xf>
    <xf numFmtId="43" fontId="0" fillId="0" borderId="17" xfId="0" applyNumberFormat="1" applyBorder="1" applyAlignment="1">
      <alignment horizontal="center"/>
    </xf>
    <xf numFmtId="43" fontId="0" fillId="0" borderId="18" xfId="0" applyNumberFormat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/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 applyAlignment="1">
      <alignment horizontal="center" vertical="center"/>
    </xf>
    <xf numFmtId="0" fontId="2" fillId="0" borderId="0" xfId="0" applyFont="1" applyBorder="1" applyAlignment="1" applyProtection="1">
      <alignment vertical="center"/>
    </xf>
    <xf numFmtId="43" fontId="0" fillId="0" borderId="0" xfId="1" applyFont="1" applyBorder="1" applyAlignment="1" applyProtection="1">
      <alignment horizontal="center" vertical="center"/>
    </xf>
    <xf numFmtId="43" fontId="2" fillId="0" borderId="0" xfId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0" borderId="20" xfId="0" applyFont="1" applyFill="1" applyBorder="1" applyAlignment="1" applyProtection="1">
      <alignment horizontal="center" vertical="top" wrapText="1"/>
    </xf>
    <xf numFmtId="0" fontId="6" fillId="0" borderId="0" xfId="0" applyFont="1" applyFill="1" applyBorder="1" applyAlignment="1" applyProtection="1">
      <alignment horizontal="center" vertical="top" wrapText="1"/>
    </xf>
    <xf numFmtId="0" fontId="6" fillId="0" borderId="21" xfId="0" applyFont="1" applyFill="1" applyBorder="1" applyAlignment="1" applyProtection="1">
      <alignment horizontal="center" vertical="top" wrapText="1"/>
    </xf>
    <xf numFmtId="170" fontId="6" fillId="3" borderId="19" xfId="2" applyNumberFormat="1" applyFont="1" applyFill="1" applyBorder="1" applyAlignment="1" applyProtection="1">
      <alignment horizontal="center" vertical="center" wrapText="1"/>
    </xf>
    <xf numFmtId="169" fontId="6" fillId="3" borderId="19" xfId="2" applyNumberFormat="1" applyFont="1" applyFill="1" applyBorder="1" applyAlignment="1" applyProtection="1">
      <alignment horizontal="center" vertical="center" wrapText="1"/>
    </xf>
    <xf numFmtId="170" fontId="6" fillId="4" borderId="19" xfId="2" applyNumberFormat="1" applyFont="1" applyFill="1" applyBorder="1" applyAlignment="1" applyProtection="1">
      <alignment horizontal="center" vertical="center" wrapText="1"/>
    </xf>
    <xf numFmtId="169" fontId="6" fillId="4" borderId="19" xfId="2" applyNumberFormat="1" applyFont="1" applyFill="1" applyBorder="1" applyAlignment="1" applyProtection="1">
      <alignment horizontal="center" vertical="center" wrapText="1"/>
    </xf>
    <xf numFmtId="3" fontId="6" fillId="5" borderId="19" xfId="0" applyNumberFormat="1" applyFont="1" applyFill="1" applyBorder="1" applyAlignment="1" applyProtection="1">
      <alignment horizontal="center" vertical="center" wrapText="1"/>
    </xf>
    <xf numFmtId="169" fontId="6" fillId="5" borderId="19" xfId="2" applyNumberFormat="1" applyFont="1" applyFill="1" applyBorder="1" applyAlignment="1" applyProtection="1">
      <alignment horizontal="center" vertical="center" wrapText="1"/>
    </xf>
    <xf numFmtId="3" fontId="8" fillId="2" borderId="19" xfId="0" applyNumberFormat="1" applyFont="1" applyFill="1" applyBorder="1" applyAlignment="1" applyProtection="1">
      <alignment horizontal="center" vertical="center" wrapText="1"/>
    </xf>
    <xf numFmtId="169" fontId="7" fillId="2" borderId="19" xfId="2" applyNumberFormat="1" applyFont="1" applyFill="1" applyBorder="1" applyAlignment="1" applyProtection="1">
      <alignment horizontal="center" vertical="center" wrapText="1"/>
    </xf>
    <xf numFmtId="169" fontId="6" fillId="2" borderId="19" xfId="2" applyNumberFormat="1" applyFont="1" applyFill="1" applyBorder="1" applyAlignment="1" applyProtection="1">
      <alignment horizontal="center" vertical="center" wrapText="1"/>
    </xf>
    <xf numFmtId="169" fontId="8" fillId="2" borderId="19" xfId="2" applyNumberFormat="1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top" wrapText="1"/>
    </xf>
    <xf numFmtId="0" fontId="4" fillId="7" borderId="19" xfId="0" applyFont="1" applyFill="1" applyBorder="1" applyAlignment="1" applyProtection="1">
      <alignment horizontal="center" vertical="top" wrapText="1"/>
    </xf>
    <xf numFmtId="0" fontId="4" fillId="5" borderId="19" xfId="0" applyFont="1" applyFill="1" applyBorder="1" applyAlignment="1" applyProtection="1">
      <alignment horizontal="center" vertical="top" wrapText="1"/>
    </xf>
    <xf numFmtId="0" fontId="4" fillId="2" borderId="19" xfId="0" applyFont="1" applyFill="1" applyBorder="1" applyAlignment="1" applyProtection="1">
      <alignment horizontal="center" vertical="top" wrapText="1"/>
    </xf>
    <xf numFmtId="0" fontId="0" fillId="0" borderId="0" xfId="0" applyBorder="1" applyAlignment="1" applyProtection="1">
      <alignment vertical="center"/>
    </xf>
    <xf numFmtId="169" fontId="2" fillId="6" borderId="19" xfId="2" applyNumberFormat="1" applyFont="1" applyFill="1" applyBorder="1" applyAlignment="1" applyProtection="1">
      <alignment horizontal="right" vertical="center" wrapText="1"/>
    </xf>
    <xf numFmtId="169" fontId="2" fillId="6" borderId="19" xfId="2" applyNumberFormat="1" applyFont="1" applyFill="1" applyBorder="1" applyAlignment="1" applyProtection="1">
      <alignment horizontal="center" vertical="center" wrapText="1"/>
    </xf>
    <xf numFmtId="3" fontId="2" fillId="6" borderId="19" xfId="0" applyNumberFormat="1" applyFont="1" applyFill="1" applyBorder="1" applyAlignment="1" applyProtection="1">
      <alignment horizontal="center" vertical="center" wrapText="1"/>
    </xf>
    <xf numFmtId="169" fontId="2" fillId="7" borderId="19" xfId="2" applyNumberFormat="1" applyFont="1" applyFill="1" applyBorder="1" applyAlignment="1" applyProtection="1">
      <alignment horizontal="right" vertical="center" wrapText="1"/>
    </xf>
    <xf numFmtId="169" fontId="2" fillId="7" borderId="19" xfId="2" applyNumberFormat="1" applyFont="1" applyFill="1" applyBorder="1" applyAlignment="1" applyProtection="1">
      <alignment horizontal="center" vertical="center" wrapText="1"/>
    </xf>
    <xf numFmtId="3" fontId="2" fillId="7" borderId="19" xfId="0" applyNumberFormat="1" applyFont="1" applyFill="1" applyBorder="1" applyAlignment="1" applyProtection="1">
      <alignment horizontal="center" vertical="center" wrapText="1"/>
    </xf>
    <xf numFmtId="169" fontId="2" fillId="5" borderId="19" xfId="2" applyNumberFormat="1" applyFont="1" applyFill="1" applyBorder="1" applyAlignment="1" applyProtection="1">
      <alignment horizontal="right" vertical="center" wrapText="1"/>
    </xf>
    <xf numFmtId="169" fontId="2" fillId="5" borderId="19" xfId="2" applyNumberFormat="1" applyFont="1" applyFill="1" applyBorder="1" applyAlignment="1" applyProtection="1">
      <alignment horizontal="center" vertical="center" wrapText="1"/>
    </xf>
    <xf numFmtId="3" fontId="2" fillId="5" borderId="19" xfId="0" applyNumberFormat="1" applyFont="1" applyFill="1" applyBorder="1" applyAlignment="1" applyProtection="1">
      <alignment horizontal="center" vertical="center" wrapText="1"/>
    </xf>
    <xf numFmtId="3" fontId="4" fillId="2" borderId="19" xfId="0" applyNumberFormat="1" applyFont="1" applyFill="1" applyBorder="1" applyAlignment="1" applyProtection="1">
      <alignment horizontal="center" vertical="center" wrapText="1"/>
    </xf>
    <xf numFmtId="169" fontId="4" fillId="2" borderId="19" xfId="2" applyNumberFormat="1" applyFont="1" applyFill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left" vertical="center" wrapText="1"/>
      <protection locked="0"/>
    </xf>
    <xf numFmtId="169" fontId="2" fillId="0" borderId="19" xfId="2" applyNumberFormat="1" applyFont="1" applyFill="1" applyBorder="1" applyAlignment="1" applyProtection="1">
      <alignment horizontal="right" vertical="center" wrapText="1"/>
      <protection locked="0"/>
    </xf>
    <xf numFmtId="3" fontId="2" fillId="0" borderId="19" xfId="0" applyNumberFormat="1" applyFont="1" applyFill="1" applyBorder="1" applyAlignment="1" applyProtection="1">
      <alignment horizontal="center" vertical="center" wrapText="1"/>
      <protection locked="0"/>
    </xf>
    <xf numFmtId="43" fontId="9" fillId="0" borderId="0" xfId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9" fontId="2" fillId="0" borderId="19" xfId="3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vertical="center"/>
    </xf>
    <xf numFmtId="43" fontId="2" fillId="0" borderId="0" xfId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43" fontId="0" fillId="0" borderId="0" xfId="1" applyFont="1" applyFill="1" applyBorder="1" applyAlignment="1" applyProtection="1">
      <alignment horizontal="center" vertical="center"/>
    </xf>
    <xf numFmtId="9" fontId="1" fillId="0" borderId="19" xfId="3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171" fontId="4" fillId="0" borderId="0" xfId="0" applyNumberFormat="1" applyFont="1" applyFill="1" applyAlignment="1">
      <alignment horizontal="center" vertical="center"/>
    </xf>
    <xf numFmtId="0" fontId="1" fillId="0" borderId="0" xfId="0" applyFont="1"/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84">
    <dxf>
      <alignment horizontal="center" readingOrder="0"/>
    </dxf>
    <dxf>
      <alignment vertical="top" readingOrder="0"/>
    </dxf>
    <dxf>
      <font>
        <i val="0"/>
      </font>
    </dxf>
    <dxf>
      <alignment horizontal="center" readingOrder="0"/>
    </dxf>
    <dxf>
      <alignment wrapText="1" readingOrder="0"/>
    </dxf>
    <dxf>
      <alignment horizontal="left" readingOrder="0"/>
    </dxf>
    <dxf>
      <alignment horizontal="left" readingOrder="0"/>
    </dxf>
    <dxf>
      <font>
        <i/>
      </font>
    </dxf>
    <dxf>
      <font>
        <b/>
      </font>
    </dxf>
    <dxf>
      <font>
        <b val="0"/>
      </font>
    </dxf>
    <dxf>
      <font>
        <b val="0"/>
      </font>
    </dxf>
    <dxf>
      <alignment horizontal="right" readingOrder="0"/>
    </dxf>
    <dxf>
      <font>
        <i/>
      </font>
    </dxf>
    <dxf>
      <alignment horizontal="right" readingOrder="0"/>
    </dxf>
    <dxf>
      <alignment horizontal="left" readingOrder="0"/>
    </dxf>
    <dxf>
      <numFmt numFmtId="171" formatCode="_-* #,##0\ [$€-40C]_-;\-* #,##0\ [$€-40C]_-;_-* &quot;-&quot;??\ [$€-40C]_-;_-@_-"/>
    </dxf>
    <dxf>
      <font>
        <color auto="1"/>
      </font>
    </dxf>
    <dxf>
      <fill>
        <patternFill patternType="none">
          <bgColor indexed="65"/>
        </patternFill>
      </fill>
    </dxf>
    <dxf>
      <font>
        <color indexed="9"/>
      </font>
    </dxf>
    <dxf>
      <font>
        <color indexed="9"/>
      </font>
    </dxf>
    <dxf>
      <alignment horizontal="left" readingOrder="0"/>
    </dxf>
    <dxf>
      <alignment horizontal="center" readingOrder="0"/>
    </dxf>
    <dxf>
      <alignment vertical="center" readingOrder="0"/>
    </dxf>
    <dxf>
      <font>
        <b/>
      </font>
    </dxf>
    <dxf>
      <font>
        <b/>
      </font>
    </dxf>
    <dxf/>
    <dxf/>
    <dxf/>
    <dxf>
      <font>
        <b/>
        <sz val="9"/>
      </font>
      <alignment wrapText="1" readingOrder="0"/>
    </dxf>
    <dxf>
      <font>
        <b/>
        <sz val="9"/>
      </font>
      <alignment wrapText="1" readingOrder="0"/>
    </dxf>
    <dxf>
      <alignment horizontal="left" readingOrder="0"/>
    </dxf>
    <dxf>
      <alignment horizontal="left" readingOrder="0"/>
    </dxf>
    <dxf>
      <font>
        <b/>
      </font>
    </dxf>
    <dxf>
      <font>
        <color auto="1"/>
      </font>
    </dxf>
    <dxf>
      <fill>
        <patternFill patternType="none">
          <bgColor indexed="65"/>
        </patternFill>
      </fill>
    </dxf>
    <dxf>
      <font>
        <color indexed="9"/>
      </font>
    </dxf>
    <dxf>
      <font>
        <color indexed="9"/>
      </font>
    </dxf>
    <dxf>
      <fill>
        <patternFill patternType="solid">
          <bgColor indexed="56"/>
        </patternFill>
      </fill>
    </dxf>
    <dxf>
      <font>
        <color indexed="9"/>
      </font>
    </dxf>
    <dxf>
      <font>
        <sz val="9"/>
      </font>
    </dxf>
    <dxf>
      <alignment wrapText="1" readingOrder="0"/>
    </dxf>
    <dxf>
      <alignment wrapText="1" readingOrder="0"/>
    </dxf>
    <dxf>
      <alignment horizontal="left" readingOrder="0"/>
    </dxf>
    <dxf>
      <alignment horizontal="center" readingOrder="0"/>
    </dxf>
    <dxf>
      <alignment vertical="center" readingOrder="0"/>
    </dxf>
    <dxf>
      <numFmt numFmtId="4" formatCode="#,##0.00"/>
    </dxf>
    <dxf>
      <numFmt numFmtId="4" formatCode="#,##0.00"/>
    </dxf>
    <dxf>
      <font>
        <sz val="14"/>
      </font>
    </dxf>
    <dxf>
      <font>
        <sz val="14"/>
      </font>
    </dxf>
    <dxf>
      <font>
        <b/>
      </font>
    </dxf>
    <dxf>
      <font>
        <b/>
      </font>
    </dxf>
    <dxf>
      <fill>
        <patternFill patternType="none"/>
      </fill>
    </dxf>
    <dxf>
      <fill>
        <patternFill patternType="solid">
          <bgColor indexed="43"/>
        </patternFill>
      </fill>
    </dxf>
    <dxf>
      <font>
        <b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sz val="14"/>
      </font>
    </dxf>
    <dxf>
      <font>
        <sz val="14"/>
      </font>
    </dxf>
    <dxf>
      <font>
        <b/>
      </font>
    </dxf>
    <dxf>
      <font>
        <b/>
      </font>
    </dxf>
    <dxf>
      <alignment horizontal="center" readingOrder="0"/>
    </dxf>
    <dxf>
      <numFmt numFmtId="35" formatCode="_-* #,##0.00\ _€_-;\-* #,##0.00\ _€_-;_-* &quot;-&quot;??\ _€_-;_-@_-"/>
    </dxf>
    <dxf>
      <font>
        <sz val="14"/>
      </font>
    </dxf>
    <dxf>
      <font>
        <sz val="14"/>
      </font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horizontal="center" readingOrder="0"/>
    </dxf>
    <dxf>
      <numFmt numFmtId="35" formatCode="_-* #,##0.00\ _€_-;\-* #,##0.00\ _€_-;_-* &quot;-&quot;??\ _€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sz val="14"/>
      </font>
    </dxf>
    <dxf>
      <font>
        <sz val="14"/>
      </font>
    </dxf>
    <dxf>
      <font>
        <b/>
      </font>
    </dxf>
    <dxf>
      <font>
        <b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847725</xdr:colOff>
      <xdr:row>13</xdr:row>
      <xdr:rowOff>114299</xdr:rowOff>
    </xdr:from>
    <xdr:to>
      <xdr:col>4</xdr:col>
      <xdr:colOff>485775</xdr:colOff>
      <xdr:row>19</xdr:row>
      <xdr:rowOff>9524</xdr:rowOff>
    </xdr:to>
    <xdr:sp macro="" textlink="">
      <xdr:nvSpPr>
        <xdr:cNvPr id="2" name="Ellipse 1"/>
        <xdr:cNvSpPr/>
      </xdr:nvSpPr>
      <xdr:spPr>
        <a:xfrm>
          <a:off x="847725" y="3114674"/>
          <a:ext cx="3095625" cy="1381125"/>
        </a:xfrm>
        <a:prstGeom prst="ellipse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fr-FR" sz="1600">
              <a:solidFill>
                <a:sysClr val="windowText" lastClr="000000"/>
              </a:solidFill>
            </a:rPr>
            <a:t>Clic</a:t>
          </a:r>
          <a:r>
            <a:rPr lang="fr-FR" sz="1600" baseline="0">
              <a:solidFill>
                <a:sysClr val="windowText" lastClr="000000"/>
              </a:solidFill>
            </a:rPr>
            <a:t> droit sur le Tableau croisé dynamique pour actualiser les données</a:t>
          </a:r>
          <a:endParaRPr lang="fr-FR" sz="16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123825</xdr:colOff>
      <xdr:row>10</xdr:row>
      <xdr:rowOff>161924</xdr:rowOff>
    </xdr:from>
    <xdr:to>
      <xdr:col>14</xdr:col>
      <xdr:colOff>47625</xdr:colOff>
      <xdr:row>23</xdr:row>
      <xdr:rowOff>28575</xdr:rowOff>
    </xdr:to>
    <xdr:sp macro="" textlink="">
      <xdr:nvSpPr>
        <xdr:cNvPr id="2" name="Ellipse 1"/>
        <xdr:cNvSpPr/>
      </xdr:nvSpPr>
      <xdr:spPr>
        <a:xfrm>
          <a:off x="8448675" y="2543174"/>
          <a:ext cx="3733800" cy="1971676"/>
        </a:xfrm>
        <a:prstGeom prst="ellipse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ctr"/>
          <a:r>
            <a:rPr lang="fr-FR" sz="1600">
              <a:solidFill>
                <a:sysClr val="windowText" lastClr="000000"/>
              </a:solidFill>
            </a:rPr>
            <a:t>Clic</a:t>
          </a:r>
          <a:r>
            <a:rPr lang="fr-FR" sz="1600" baseline="0">
              <a:solidFill>
                <a:sysClr val="windowText" lastClr="000000"/>
              </a:solidFill>
            </a:rPr>
            <a:t> droit sur le Tableau croisé dynamique pour actualiser les données</a:t>
          </a:r>
          <a:endParaRPr lang="fr-FR" sz="1600">
            <a:solidFill>
              <a:sysClr val="windowText" lastClr="000000"/>
            </a:solidFill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SO\Serveur%20ADEME%20Local\IA_D&#233;ploiement_IRVE\Dispositif%202013-2014%20(agglos-r&#233;gions)\Documents%20de%20support\01_M&#233;thodologie%20instruction%20et%20suivi\01_Publication%20du%20texte\Annexe%202%20Dispositif%20D&#233;ploiement%20-%20Co&#251;ts.xls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RBUSSE Stéphane - ADEME/STM" refreshedDate="40693.626905324076" createdVersion="1" refreshedVersion="1" recordCount="295" upgradeOnRefresh="1">
  <cacheSource type="worksheet">
    <worksheetSource ref="A5:AS300" sheet="BdD" r:id="rId2"/>
  </cacheSource>
  <cacheFields count="52">
    <cacheField name="Lot" numFmtId="0">
      <sharedItems count="14">
        <s v="LOT0"/>
        <s v="LOT1"/>
        <s v="LOT2"/>
        <s v="LOT3"/>
        <s v="LOT4"/>
        <s v="LOT5"/>
        <s v="LOT6"/>
        <s v="mot" u="1"/>
        <s v="WP2" u="1"/>
        <s v="WP3" u="1"/>
        <s v="WP4" u="1"/>
        <s v="WP5" u="1"/>
        <s v="WP6" u="1"/>
        <s v="WP1" u="1"/>
      </sharedItems>
    </cacheField>
    <cacheField name="Tache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  <cacheField name="Sous-tache" numFmtId="0">
      <sharedItems containsSemiMixedTypes="0" containsString="0" containsNumber="1" containsInteger="1" minValue="0" maxValue="8" count="9">
        <n v="1"/>
        <n v="3"/>
        <n v="2"/>
        <n v="4"/>
        <n v="5"/>
        <n v="0"/>
        <n v="6"/>
        <n v="8"/>
        <n v="7"/>
      </sharedItems>
    </cacheField>
    <cacheField name="Intitulé de l'activité" numFmtId="0">
      <sharedItems/>
    </cacheField>
    <cacheField name="Partenaire" numFmtId="0">
      <sharedItems count="6">
        <s v="Parten1"/>
        <s v="Parten2"/>
        <s v="Parten3"/>
        <s v="Parten4"/>
        <s v="Parten5"/>
        <s v="Parten6"/>
      </sharedItems>
    </cacheField>
    <cacheField name="Période" numFmtId="0">
      <sharedItems count="6">
        <s v="SEM 01"/>
        <s v="SEM 02"/>
        <s v="SEM 03"/>
        <s v="SEM 04"/>
        <s v="SEM 05"/>
        <s v="SEM 06"/>
      </sharedItems>
    </cacheField>
    <cacheField name="Livrable" numFmtId="0">
      <sharedItems count="22">
        <s v="i"/>
        <s v="g"/>
        <s v="a"/>
        <s v="b"/>
        <s v="f"/>
        <s v="h"/>
        <s v="e"/>
        <s v="d"/>
        <s v="v"/>
        <s v="c"/>
        <s v="n"/>
        <s v="k"/>
        <s v="j"/>
        <s v="m"/>
        <s v="u"/>
        <s v="l"/>
        <s v="p"/>
        <s v="o"/>
        <s v="q"/>
        <s v="r"/>
        <s v="s"/>
        <s v="t"/>
      </sharedItems>
    </cacheField>
    <cacheField name="Etape-clef" numFmtId="0">
      <sharedItems count="10">
        <s v="EC 04"/>
        <s v="EC 02"/>
        <s v="EC 01"/>
        <s v="EC 03"/>
        <s v="EC 09"/>
        <s v="EC 06"/>
        <s v="EC 05"/>
        <s v="EC 07"/>
        <s v="EC 08"/>
        <s v="EC04" u="1"/>
      </sharedItems>
    </cacheField>
    <cacheField name="Homme.mois cat 1" numFmtId="0">
      <sharedItems containsString="0" containsBlank="1" containsNumber="1" containsInteger="1" minValue="1" maxValue="4" count="5">
        <n v="1"/>
        <n v="2"/>
        <n v="3"/>
        <n v="4"/>
        <m/>
      </sharedItems>
    </cacheField>
    <cacheField name="Homme.mois cat 2" numFmtId="0">
      <sharedItems containsString="0" containsBlank="1" containsNumber="1" containsInteger="1" minValue="2" maxValue="5" count="5">
        <n v="2"/>
        <n v="3"/>
        <n v="4"/>
        <n v="5"/>
        <m/>
      </sharedItems>
    </cacheField>
    <cacheField name="Homme.mois cat 3" numFmtId="0">
      <sharedItems containsString="0" containsBlank="1" containsNumber="1" containsInteger="1" minValue="4" maxValue="4" count="2">
        <n v="4"/>
        <m/>
      </sharedItems>
    </cacheField>
    <cacheField name="Homme.mois cat 4" numFmtId="0">
      <sharedItems containsString="0" containsBlank="1" containsNumber="1" containsInteger="1" minValue="1" maxValue="3" count="4">
        <n v="3"/>
        <n v="2"/>
        <m/>
        <n v="1"/>
      </sharedItems>
    </cacheField>
    <cacheField name="Homme.mois cat 5" numFmtId="0">
      <sharedItems containsString="0" containsBlank="1" containsNumber="1" containsInteger="1" minValue="2" maxValue="3" count="3">
        <n v="2"/>
        <n v="3"/>
        <m/>
      </sharedItems>
    </cacheField>
    <cacheField name="Total Homme.mois" numFmtId="0">
      <sharedItems containsSemiMixedTypes="0" containsString="0" containsNumber="1" containsInteger="1" minValue="0" maxValue="16" count="5">
        <n v="12"/>
        <n v="14"/>
        <n v="11"/>
        <n v="16"/>
        <n v="0"/>
      </sharedItems>
    </cacheField>
    <cacheField name="Salaires cat 1" numFmtId="0">
      <sharedItems containsString="0" containsBlank="1" containsNumber="1" containsInteger="1" minValue="3500" maxValue="5000" count="5">
        <n v="5000"/>
        <n v="4500"/>
        <n v="4000"/>
        <n v="3500"/>
        <m/>
      </sharedItems>
    </cacheField>
    <cacheField name="Salaires cat 2" numFmtId="0">
      <sharedItems containsString="0" containsBlank="1" containsNumber="1" containsInteger="1" minValue="3000" maxValue="4000" count="3">
        <n v="3000"/>
        <n v="4000"/>
        <m/>
      </sharedItems>
    </cacheField>
    <cacheField name="Salaires cat 3" numFmtId="0">
      <sharedItems containsString="0" containsBlank="1" containsNumber="1" containsInteger="1" minValue="1500" maxValue="3000" count="3">
        <n v="1500"/>
        <n v="3000"/>
        <m/>
      </sharedItems>
    </cacheField>
    <cacheField name="Salaires cat 4" numFmtId="0">
      <sharedItems containsString="0" containsBlank="1" containsNumber="1" containsInteger="1" minValue="1500" maxValue="2000" count="3">
        <n v="1500"/>
        <n v="2000"/>
        <m/>
      </sharedItems>
    </cacheField>
    <cacheField name="Salaires cat 5" numFmtId="0">
      <sharedItems containsString="0" containsBlank="1" containsNumber="1" containsInteger="1" minValue="1350" maxValue="1500" count="3">
        <n v="1350"/>
        <n v="1500"/>
        <m/>
      </sharedItems>
    </cacheField>
    <cacheField name="Salaires chargés non environnés" numFmtId="0">
      <sharedItems containsSemiMixedTypes="0" containsString="0" containsNumber="1" containsInteger="1" minValue="0" maxValue="51000" count="5">
        <n v="24200"/>
        <n v="41500"/>
        <n v="30000"/>
        <n v="51000"/>
        <n v="0"/>
      </sharedItems>
    </cacheField>
    <cacheField name="dont salaires personnels permanents_x000a_(statutaires des organismes de recherche publics)" numFmtId="0">
      <sharedItems containsString="0" containsBlank="1" containsNumber="1" containsInteger="1" minValue="33000" maxValue="33000" count="2">
        <m/>
        <n v="33000"/>
      </sharedItems>
    </cacheField>
    <cacheField name="dont salaires  sans pers. Permanents" numFmtId="0">
      <sharedItems containsString="0" containsBlank="1" containsNumber="1" containsInteger="1" minValue="0" maxValue="51000" count="6">
        <n v="24200"/>
        <n v="8500"/>
        <n v="30000"/>
        <n v="51000"/>
        <m/>
        <n v="0"/>
      </sharedItems>
    </cacheField>
    <cacheField name="Frais connexes" numFmtId="0">
      <sharedItems containsString="0" containsBlank="1" containsNumber="1" containsInteger="1" minValue="0" maxValue="13000" count="5">
        <n v="12000"/>
        <n v="4000"/>
        <n v="0"/>
        <n v="13000"/>
        <m/>
      </sharedItems>
    </cacheField>
    <cacheField name="Coûts de sous-traitance" numFmtId="0">
      <sharedItems containsString="0" containsBlank="1" containsNumber="1" containsInteger="1" minValue="1000" maxValue="10000" count="4">
        <m/>
        <n v="1000"/>
        <n v="10000"/>
        <n v="5000"/>
      </sharedItems>
    </cacheField>
    <cacheField name="Contribution aux amortissements" numFmtId="0">
      <sharedItems containsString="0" containsBlank="1" containsNumber="1" containsInteger="1" minValue="1000" maxValue="4000" count="5">
        <n v="4000"/>
        <n v="3000"/>
        <n v="2000"/>
        <n v="1000"/>
        <m/>
      </sharedItems>
    </cacheField>
    <cacheField name="Coût de refacturation interne" numFmtId="0">
      <sharedItems containsString="0" containsBlank="1" containsNumber="1" containsInteger="1" minValue="1000" maxValue="1000" count="2">
        <n v="1000"/>
        <m/>
      </sharedItems>
    </cacheField>
    <cacheField name="Frais de Mission" numFmtId="0">
      <sharedItems containsString="0" containsBlank="1" containsNumber="1" containsInteger="1" minValue="1200" maxValue="3000" count="5">
        <n v="3000"/>
        <n v="2000"/>
        <n v="1200"/>
        <n v="1500"/>
        <m/>
      </sharedItems>
    </cacheField>
    <cacheField name="Autres coûts : achats,  consommables…" numFmtId="0">
      <sharedItems containsString="0" containsBlank="1" containsNumber="1" containsInteger="1" minValue="1000" maxValue="5000" count="5">
        <n v="5000"/>
        <n v="2000"/>
        <n v="3000"/>
        <n v="1000"/>
        <m/>
      </sharedItems>
    </cacheField>
    <cacheField name="Libre 1" numFmtId="0">
      <sharedItems containsString="0" containsBlank="1" count="1">
        <m/>
      </sharedItems>
    </cacheField>
    <cacheField name="Libre 2" numFmtId="0">
      <sharedItems containsString="0" containsBlank="1" count="1">
        <m/>
      </sharedItems>
    </cacheField>
    <cacheField name="Libre 3" numFmtId="0">
      <sharedItems containsString="0" containsBlank="1" count="1">
        <m/>
      </sharedItems>
    </cacheField>
    <cacheField name="Total des coûts" numFmtId="0">
      <sharedItems containsSemiMixedTypes="0" containsString="0" containsNumber="1" containsInteger="1" minValue="0" maxValue="74500" count="6">
        <n v="49200"/>
        <n v="61500"/>
        <n v="41200"/>
        <n v="65000"/>
        <n v="74500"/>
        <n v="0"/>
      </sharedItems>
    </cacheField>
    <cacheField name="Classification" numFmtId="0">
      <sharedItems count="7">
        <s v="RI"/>
        <s v="RF"/>
        <s v="DE"/>
        <s v="NR" u="1"/>
        <s v="NE" u="1"/>
        <s v="NP" u="1"/>
        <s v="PS" u="1"/>
      </sharedItems>
    </cacheField>
    <cacheField name="Taux aide_x000a_RF" numFmtId="0">
      <sharedItems containsSemiMixedTypes="0" containsString="0" containsNumber="1" containsInteger="1" minValue="0" maxValue="0" count="1">
        <n v="0"/>
      </sharedItems>
    </cacheField>
    <cacheField name="Taux aide_x000a_RI" numFmtId="0">
      <sharedItems containsSemiMixedTypes="0" containsString="0" containsNumber="1" containsInteger="1" minValue="0" maxValue="0" count="1">
        <n v="0"/>
      </sharedItems>
    </cacheField>
    <cacheField name="Taux aide_x000a_ DE" numFmtId="0">
      <sharedItems containsSemiMixedTypes="0" containsString="0" containsNumber="1" containsInteger="1" minValue="0" maxValue="0" count="1">
        <n v="0"/>
      </sharedItems>
    </cacheField>
    <cacheField name="Total coûts_x000a_RF_x000a_" numFmtId="0">
      <sharedItems containsSemiMixedTypes="0" containsString="0" containsNumber="1" containsInteger="1" minValue="0" maxValue="28500" count="2">
        <n v="0"/>
        <n v="28500"/>
      </sharedItems>
    </cacheField>
    <cacheField name="Total coûts _x000a_RI" numFmtId="0">
      <sharedItems containsSemiMixedTypes="0" containsString="0" containsNumber="1" containsInteger="1" minValue="0" maxValue="49200" count="3">
        <n v="49200"/>
        <n v="0"/>
        <n v="41200"/>
      </sharedItems>
    </cacheField>
    <cacheField name="Total coûts DE" numFmtId="0">
      <sharedItems containsSemiMixedTypes="0" containsString="0" containsNumber="1" containsInteger="1" minValue="0" maxValue="74500" count="3">
        <n v="0"/>
        <n v="65000"/>
        <n v="74500"/>
      </sharedItems>
    </cacheField>
    <cacheField name="Total coûts éligibles et retenus" numFmtId="0">
      <sharedItems containsSemiMixedTypes="0" containsString="0" containsNumber="1" containsInteger="1" minValue="0" maxValue="74500" count="6">
        <n v="49200"/>
        <n v="28500"/>
        <n v="41200"/>
        <n v="65000"/>
        <n v="74500"/>
        <n v="0"/>
      </sharedItems>
    </cacheField>
    <cacheField name="Total coûts non éligibles" numFmtId="0">
      <sharedItems containsSemiMixedTypes="0" containsString="0" containsNumber="1" containsInteger="1" minValue="0" maxValue="33000" count="2">
        <n v="0"/>
        <n v="33000"/>
      </sharedItems>
    </cacheField>
    <cacheField name="Aide RF_x000a_en €" numFmtId="0">
      <sharedItems containsSemiMixedTypes="0" containsString="0" containsNumber="1" containsInteger="1" minValue="0" maxValue="0" count="1">
        <n v="0"/>
      </sharedItems>
    </cacheField>
    <cacheField name="Aide RI_x000a_en €" numFmtId="0">
      <sharedItems containsSemiMixedTypes="0" containsString="0" containsNumber="1" containsInteger="1" minValue="0" maxValue="0" count="1">
        <n v="0"/>
      </sharedItems>
    </cacheField>
    <cacheField name="Aide DE_x000a_en €" numFmtId="0">
      <sharedItems containsSemiMixedTypes="0" containsString="0" containsNumber="1" containsInteger="1" minValue="0" maxValue="0" count="1">
        <n v="0"/>
      </sharedItems>
    </cacheField>
    <cacheField name="Aide totale " numFmtId="0">
      <sharedItems containsSemiMixedTypes="0" containsString="0" containsNumber="1" containsInteger="1" minValue="0" maxValue="0" count="1">
        <n v="0"/>
      </sharedItems>
    </cacheField>
    <cacheField name="ETP" numFmtId="0" formula="IF(#NAME?&gt;0,#NAME?*12/#NAME?,0)" databaseField="0"/>
    <cacheField name="Salaires par mois" numFmtId="0" formula="#NAME?/#NAME?" databaseField="0"/>
    <cacheField name="Taux Subvention" numFmtId="0" formula=" IF('Total coûts éligibles et retenus'&lt;&gt;0,#NAME?/'Total coûts éligibles et retenus')" databaseField="0"/>
    <cacheField name="Taux Avance Remboursable" numFmtId="0" formula=" IF('Total coûts éligibles et retenus'&lt;&gt;0,#NAME?/'Total coûts éligibles et retenus')" databaseField="0"/>
    <cacheField name="Plafond Frais Connexes" numFmtId="0" formula="0.64*'Salaires chargés non environnés'+0.15*('Coûts de sous-traitance'+'Frais de Mission'+'Autres coûts : achats,  consommables…'+'Contribution aux amortissements')" databaseField="0"/>
    <cacheField name="dont sous-total Fonctionnement" numFmtId="0" formula="'Total coûts éligibles et retenus'-'Contribution aux amortissements'" databaseField="0"/>
    <cacheField name="dont sous-total Equipement" numFmtId="0" formula="'Contribution aux amortissements'" databaseField="0"/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érôme LAMMENS" refreshedDate="41821.510730902781" createdVersion="4" refreshedVersion="4" minRefreshableVersion="3" recordCount="15">
  <cacheSource type="worksheet">
    <worksheetSource ref="A5:AS20" sheet="Données"/>
  </cacheSource>
  <cacheFields count="46">
    <cacheField name="Partenaires" numFmtId="0">
      <sharedItems containsBlank="1" count="3">
        <s v="Partenaire A"/>
        <s v="Partenaire B"/>
        <m/>
      </sharedItems>
    </cacheField>
    <cacheField name="Recharge normale _x000a__x000a_Coût_x000a_Matériel" numFmtId="0">
      <sharedItems containsString="0" containsBlank="1" containsNumber="1" containsInteger="1" minValue="3000" maxValue="4000"/>
    </cacheField>
    <cacheField name="Recharge normale _x000a__x000a_Coût_x000a_Génie civil" numFmtId="0">
      <sharedItems containsString="0" containsBlank="1" containsNumber="1" containsInteger="1" minValue="1000" maxValue="1000"/>
    </cacheField>
    <cacheField name="Recharge normale _x000a__x000a_Coût_x000a_Raccordement" numFmtId="0">
      <sharedItems containsString="0" containsBlank="1" containsNumber="1" containsInteger="1" minValue="2000" maxValue="2000"/>
    </cacheField>
    <cacheField name="Recharge normale _x000a__x000a_Coût pour une borne" numFmtId="0">
      <sharedItems containsSemiMixedTypes="0" containsString="0" containsNumber="1" containsInteger="1" minValue="0" maxValue="7000"/>
    </cacheField>
    <cacheField name="Recharge normale _x000a__x000a_Nb de bornes" numFmtId="0">
      <sharedItems containsString="0" containsBlank="1" containsNumber="1" containsInteger="1" minValue="10" maxValue="20"/>
    </cacheField>
    <cacheField name="Recharge normale _x000a__x000a_Nb de PDC par borne" numFmtId="0">
      <sharedItems containsString="0" containsBlank="1" containsNumber="1" containsInteger="1" minValue="1" maxValue="2"/>
    </cacheField>
    <cacheField name="Recharge normale _x000a__x000a_Disponibilité du PDC au public" numFmtId="0">
      <sharedItems containsString="0" containsBlank="1" containsNumber="1" minValue="0.75" maxValue="1"/>
    </cacheField>
    <cacheField name="Recharge normale _x000a__x000a_Marché public / Concession" numFmtId="0">
      <sharedItems containsBlank="1"/>
    </cacheField>
    <cacheField name="Recharge normale _x000a__x000a_Coût pour un PDC normal" numFmtId="0">
      <sharedItems containsSemiMixedTypes="0" containsString="0" containsNumber="1" containsInteger="1" minValue="0" maxValue="7000"/>
    </cacheField>
    <cacheField name="Recharge normale _x000a__x000a_Nb de PDC normal" numFmtId="0">
      <sharedItems containsSemiMixedTypes="0" containsString="0" containsNumber="1" containsInteger="1" minValue="0" maxValue="40"/>
    </cacheField>
    <cacheField name="Recharge normale _x000a__x000a_Coûts totaux" numFmtId="0">
      <sharedItems containsSemiMixedTypes="0" containsString="0" containsNumber="1" containsInteger="1" minValue="0" maxValue="120000"/>
    </cacheField>
    <cacheField name="Recharge normale _x000a__x000a_Coûts éligibles" numFmtId="0">
      <sharedItems containsSemiMixedTypes="0" containsString="0" containsNumber="1" containsInteger="1" minValue="0" maxValue="120000"/>
    </cacheField>
    <cacheField name="Recharge normale _x000a__x000a_Aide PIA" numFmtId="0">
      <sharedItems containsSemiMixedTypes="0" containsString="0" containsNumber="1" containsInteger="1" minValue="0" maxValue="50000"/>
    </cacheField>
    <cacheField name="Recharge accélérée _x000a__x000a_Coût_x000a_Matériel" numFmtId="0">
      <sharedItems containsString="0" containsBlank="1" containsNumber="1" containsInteger="1" minValue="6000" maxValue="6000"/>
    </cacheField>
    <cacheField name="Recharge accélérée _x000a__x000a_Coût_x000a_Génie civil" numFmtId="0">
      <sharedItems containsString="0" containsBlank="1" containsNumber="1" containsInteger="1" minValue="4000" maxValue="6000"/>
    </cacheField>
    <cacheField name="Recharge accélérée _x000a__x000a_Coût_x000a_Raccordement" numFmtId="0">
      <sharedItems containsString="0" containsBlank="1" containsNumber="1" containsInteger="1" minValue="2000" maxValue="2000"/>
    </cacheField>
    <cacheField name="Recharge accélérée _x000a__x000a_Coût pour une borne" numFmtId="0">
      <sharedItems containsSemiMixedTypes="0" containsString="0" containsNumber="1" containsInteger="1" minValue="0" maxValue="14000"/>
    </cacheField>
    <cacheField name="Recharge accélérée _x000a__x000a_Nb de bornes" numFmtId="0">
      <sharedItems containsString="0" containsBlank="1" containsNumber="1" containsInteger="1" minValue="20" maxValue="25"/>
    </cacheField>
    <cacheField name="Recharge accélérée _x000a__x000a_Nb de PDC par borne" numFmtId="0">
      <sharedItems containsString="0" containsBlank="1" containsNumber="1" containsInteger="1" minValue="2" maxValue="2"/>
    </cacheField>
    <cacheField name="Recharge accélérée _x000a__x000a_Disponibilité du PDC au public" numFmtId="0">
      <sharedItems containsString="0" containsBlank="1" containsNumber="1" containsInteger="1" minValue="1" maxValue="1"/>
    </cacheField>
    <cacheField name="Recharge accélérée _x000a__x000a_Marché public / Concession" numFmtId="0">
      <sharedItems containsBlank="1"/>
    </cacheField>
    <cacheField name="Recharge accélérée _x000a__x000a_Coût pour un PDC" numFmtId="0">
      <sharedItems containsSemiMixedTypes="0" containsString="0" containsNumber="1" containsInteger="1" minValue="0" maxValue="7000"/>
    </cacheField>
    <cacheField name="Recharge accélérée _x000a__x000a_Nb de PDC" numFmtId="0">
      <sharedItems containsSemiMixedTypes="0" containsString="0" containsNumber="1" containsInteger="1" minValue="0" maxValue="50"/>
    </cacheField>
    <cacheField name="Recharge accélérée _x000a__x000a_Coûts totaux" numFmtId="0">
      <sharedItems containsSemiMixedTypes="0" containsString="0" containsNumber="1" containsInteger="1" minValue="0" maxValue="300000"/>
    </cacheField>
    <cacheField name="Recharge accélérée _x000a__x000a_Coûts éligibles" numFmtId="0">
      <sharedItems containsSemiMixedTypes="0" containsString="0" containsNumber="1" containsInteger="1" minValue="0" maxValue="300000"/>
    </cacheField>
    <cacheField name="Recharge accélérée _x000a__x000a_Aide PIA" numFmtId="0">
      <sharedItems containsSemiMixedTypes="0" containsString="0" containsNumber="1" containsInteger="1" minValue="0" maxValue="150000"/>
    </cacheField>
    <cacheField name="Recharge rapide _x000a__x000a_Coût_x000a_Matériel" numFmtId="0">
      <sharedItems containsString="0" containsBlank="1" containsNumber="1" containsInteger="1" minValue="24000" maxValue="25000"/>
    </cacheField>
    <cacheField name="Recharge rapide _x000a__x000a_Coût_x000a_Génie civil" numFmtId="0">
      <sharedItems containsString="0" containsBlank="1" containsNumber="1" containsInteger="1" minValue="4000" maxValue="7000"/>
    </cacheField>
    <cacheField name="Recharge rapide _x000a__x000a_Coût_x000a_Raccordement" numFmtId="0">
      <sharedItems containsString="0" containsBlank="1" containsNumber="1" containsInteger="1" minValue="6000" maxValue="10000"/>
    </cacheField>
    <cacheField name="Recharge rapide _x000a__x000a_Coût pour une borne" numFmtId="0">
      <sharedItems containsSemiMixedTypes="0" containsString="0" containsNumber="1" containsInteger="1" minValue="0" maxValue="42000"/>
    </cacheField>
    <cacheField name="Recharge rapide _x000a__x000a_Nb de bornes" numFmtId="0">
      <sharedItems containsString="0" containsBlank="1" containsNumber="1" containsInteger="1" minValue="5" maxValue="5"/>
    </cacheField>
    <cacheField name="Recharge rapide _x000a__x000a_Nb de PDC par borne" numFmtId="0">
      <sharedItems containsString="0" containsBlank="1" containsNumber="1" containsInteger="1" minValue="1" maxValue="2"/>
    </cacheField>
    <cacheField name="Recharge rapide _x000a__x000a_Disponibilité du PDC au public" numFmtId="0">
      <sharedItems containsString="0" containsBlank="1" containsNumber="1" containsInteger="1" minValue="1" maxValue="1"/>
    </cacheField>
    <cacheField name="Recharge rapide _x000a__x000a_Marché public / Concession" numFmtId="0">
      <sharedItems containsBlank="1"/>
    </cacheField>
    <cacheField name="Recharge rapide _x000a__x000a_Coût pour un PDC" numFmtId="0">
      <sharedItems containsSemiMixedTypes="0" containsString="0" containsNumber="1" containsInteger="1" minValue="0" maxValue="34000"/>
    </cacheField>
    <cacheField name="Recharge rapide _x000a__x000a_Nb de PDC" numFmtId="0">
      <sharedItems containsSemiMixedTypes="0" containsString="0" containsNumber="1" containsInteger="1" minValue="0" maxValue="10"/>
    </cacheField>
    <cacheField name="Recharge rapide _x000a__x000a_Coûts totaux" numFmtId="0">
      <sharedItems containsSemiMixedTypes="0" containsString="0" containsNumber="1" containsInteger="1" minValue="0" maxValue="210000"/>
    </cacheField>
    <cacheField name="Recharge rapide _x000a__x000a_Coûts éligibles" numFmtId="0">
      <sharedItems containsSemiMixedTypes="0" containsString="0" containsNumber="1" containsInteger="1" minValue="0" maxValue="200000"/>
    </cacheField>
    <cacheField name="Recharge rapide _x000a__x000a_Aide PIA" numFmtId="0">
      <sharedItems containsSemiMixedTypes="0" containsString="0" containsNumber="1" containsInteger="1" minValue="0" maxValue="51000"/>
    </cacheField>
    <cacheField name="TOTAL _x000a__x000a_Nb de bornes" numFmtId="0">
      <sharedItems containsSemiMixedTypes="0" containsString="0" containsNumber="1" containsInteger="1" minValue="0" maxValue="45"/>
    </cacheField>
    <cacheField name="TOTAL _x000a__x000a_Nb de PDC" numFmtId="0">
      <sharedItems containsSemiMixedTypes="0" containsString="0" containsNumber="1" containsInteger="1" minValue="0" maxValue="85"/>
    </cacheField>
    <cacheField name="TOTAL _x000a__x000a_Coûts totaux" numFmtId="0">
      <sharedItems containsSemiMixedTypes="0" containsString="0" containsNumber="1" containsInteger="1" minValue="0" maxValue="580000"/>
    </cacheField>
    <cacheField name="TOTAL _x000a__x000a_Coûts éligibles" numFmtId="0">
      <sharedItems containsSemiMixedTypes="0" containsString="0" containsNumber="1" containsInteger="1" minValue="0" maxValue="530000"/>
    </cacheField>
    <cacheField name="TOTAL _x000a__x000a_Aide PIA" numFmtId="0">
      <sharedItems containsSemiMixedTypes="0" containsString="0" containsNumber="1" containsInteger="1" minValue="0" maxValue="221000"/>
    </cacheField>
    <cacheField name="Couts éligibles norm+accel" numFmtId="0" formula="'Recharge normale _x000a__x000a_Coûts éligibles'+'Recharge accélérée _x000a__x000a_Coûts éligibles'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5">
  <r>
    <x v="0"/>
    <x v="0"/>
    <x v="0"/>
    <s v="Coordination Projet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</r>
  <r>
    <x v="1"/>
    <x v="1"/>
    <x v="1"/>
    <s v="Description WP1-2/3(na)"/>
    <x v="1"/>
    <x v="0"/>
    <x v="0"/>
    <x v="1"/>
    <x v="1"/>
    <x v="1"/>
    <x v="0"/>
    <x v="1"/>
    <x v="1"/>
    <x v="1"/>
    <x v="1"/>
    <x v="1"/>
    <x v="1"/>
    <x v="1"/>
    <x v="1"/>
    <x v="1"/>
    <x v="1"/>
    <x v="1"/>
    <x v="0"/>
    <x v="1"/>
    <x v="1"/>
    <x v="1"/>
    <x v="1"/>
    <x v="1"/>
    <x v="0"/>
    <x v="0"/>
    <x v="0"/>
    <x v="1"/>
    <x v="1"/>
    <x v="0"/>
    <x v="0"/>
    <x v="0"/>
    <x v="1"/>
    <x v="1"/>
    <x v="0"/>
    <x v="1"/>
    <x v="1"/>
    <x v="0"/>
    <x v="0"/>
    <x v="0"/>
    <x v="0"/>
  </r>
  <r>
    <x v="1"/>
    <x v="1"/>
    <x v="1"/>
    <s v="Description WP1-2/3(na)"/>
    <x v="1"/>
    <x v="1"/>
    <x v="0"/>
    <x v="1"/>
    <x v="2"/>
    <x v="2"/>
    <x v="0"/>
    <x v="2"/>
    <x v="2"/>
    <x v="2"/>
    <x v="2"/>
    <x v="0"/>
    <x v="0"/>
    <x v="2"/>
    <x v="2"/>
    <x v="2"/>
    <x v="0"/>
    <x v="2"/>
    <x v="1"/>
    <x v="0"/>
    <x v="2"/>
    <x v="0"/>
    <x v="2"/>
    <x v="2"/>
    <x v="0"/>
    <x v="0"/>
    <x v="0"/>
    <x v="2"/>
    <x v="0"/>
    <x v="0"/>
    <x v="0"/>
    <x v="0"/>
    <x v="0"/>
    <x v="2"/>
    <x v="0"/>
    <x v="2"/>
    <x v="0"/>
    <x v="0"/>
    <x v="0"/>
    <x v="0"/>
    <x v="0"/>
  </r>
  <r>
    <x v="1"/>
    <x v="1"/>
    <x v="1"/>
    <s v="Description WP1-2/3(na)"/>
    <x v="0"/>
    <x v="0"/>
    <x v="1"/>
    <x v="2"/>
    <x v="3"/>
    <x v="3"/>
    <x v="0"/>
    <x v="3"/>
    <x v="0"/>
    <x v="3"/>
    <x v="3"/>
    <x v="1"/>
    <x v="1"/>
    <x v="1"/>
    <x v="1"/>
    <x v="3"/>
    <x v="0"/>
    <x v="3"/>
    <x v="2"/>
    <x v="2"/>
    <x v="3"/>
    <x v="1"/>
    <x v="1"/>
    <x v="3"/>
    <x v="0"/>
    <x v="0"/>
    <x v="0"/>
    <x v="3"/>
    <x v="2"/>
    <x v="0"/>
    <x v="0"/>
    <x v="0"/>
    <x v="0"/>
    <x v="1"/>
    <x v="1"/>
    <x v="3"/>
    <x v="0"/>
    <x v="0"/>
    <x v="0"/>
    <x v="0"/>
    <x v="0"/>
  </r>
  <r>
    <x v="1"/>
    <x v="1"/>
    <x v="1"/>
    <s v="Description WP1-2/3(na)"/>
    <x v="2"/>
    <x v="0"/>
    <x v="2"/>
    <x v="2"/>
    <x v="3"/>
    <x v="3"/>
    <x v="0"/>
    <x v="3"/>
    <x v="0"/>
    <x v="3"/>
    <x v="3"/>
    <x v="1"/>
    <x v="1"/>
    <x v="1"/>
    <x v="1"/>
    <x v="3"/>
    <x v="0"/>
    <x v="4"/>
    <x v="3"/>
    <x v="3"/>
    <x v="2"/>
    <x v="1"/>
    <x v="3"/>
    <x v="1"/>
    <x v="0"/>
    <x v="0"/>
    <x v="0"/>
    <x v="4"/>
    <x v="2"/>
    <x v="0"/>
    <x v="0"/>
    <x v="0"/>
    <x v="0"/>
    <x v="1"/>
    <x v="2"/>
    <x v="4"/>
    <x v="0"/>
    <x v="0"/>
    <x v="0"/>
    <x v="0"/>
    <x v="0"/>
  </r>
  <r>
    <x v="1"/>
    <x v="2"/>
    <x v="0"/>
    <s v="Description WP1-3/1(na)"/>
    <x v="2"/>
    <x v="0"/>
    <x v="2"/>
    <x v="2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1"/>
    <x v="2"/>
    <x v="2"/>
    <s v="Description WP1-3/2(na)"/>
    <x v="2"/>
    <x v="0"/>
    <x v="2"/>
    <x v="2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1"/>
    <x v="2"/>
    <x v="2"/>
    <s v="Description WP1-3/2(na)"/>
    <x v="2"/>
    <x v="0"/>
    <x v="2"/>
    <x v="2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1"/>
    <x v="2"/>
    <x v="3"/>
    <s v="Description WP1-3/4(na)"/>
    <x v="3"/>
    <x v="0"/>
    <x v="3"/>
    <x v="1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1"/>
    <x v="2"/>
    <x v="4"/>
    <s v="Description WP1-3/5(na)"/>
    <x v="3"/>
    <x v="1"/>
    <x v="3"/>
    <x v="1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2"/>
    <x v="0"/>
    <x v="2"/>
    <s v="Description WP2-1/2(na)"/>
    <x v="0"/>
    <x v="0"/>
    <x v="0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2"/>
    <x v="1"/>
    <x v="2"/>
    <s v="Description WP2-2/2(avec SI+)"/>
    <x v="2"/>
    <x v="0"/>
    <x v="2"/>
    <x v="2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1"/>
    <x v="0"/>
    <x v="0"/>
    <s v="Description WP1-1/1(na)"/>
    <x v="2"/>
    <x v="1"/>
    <x v="4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1"/>
    <x v="1"/>
    <x v="2"/>
    <s v="Description WP1-2/2(na)"/>
    <x v="2"/>
    <x v="1"/>
    <x v="4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1"/>
    <x v="2"/>
    <x v="1"/>
    <s v="Description WP1-3/3(na)"/>
    <x v="2"/>
    <x v="1"/>
    <x v="4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1"/>
    <x v="2"/>
    <x v="3"/>
    <s v="Description WP1-3/4(na)"/>
    <x v="3"/>
    <x v="2"/>
    <x v="3"/>
    <x v="1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1"/>
    <x v="2"/>
    <x v="4"/>
    <s v="Description WP1-3/5(na)"/>
    <x v="3"/>
    <x v="1"/>
    <x v="5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2"/>
    <x v="1"/>
    <x v="2"/>
    <s v="Description WP2-2/2(sans Si+)"/>
    <x v="1"/>
    <x v="1"/>
    <x v="6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2"/>
    <x v="1"/>
    <x v="2"/>
    <s v="Description WP2-2/2(sans Si+)"/>
    <x v="1"/>
    <x v="1"/>
    <x v="6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2"/>
    <x v="2"/>
    <x v="0"/>
    <s v="Description WP2-3/1(na)"/>
    <x v="1"/>
    <x v="1"/>
    <x v="6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2"/>
    <x v="2"/>
    <x v="2"/>
    <s v="Description WP2-3/2(na)"/>
    <x v="2"/>
    <x v="1"/>
    <x v="4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2"/>
    <x v="2"/>
    <x v="1"/>
    <s v="Description WP2-3/3(na)"/>
    <x v="2"/>
    <x v="1"/>
    <x v="4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3"/>
    <x v="0"/>
    <x v="0"/>
    <s v="Description WP3-1/1(na)"/>
    <x v="2"/>
    <x v="1"/>
    <x v="1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3"/>
    <x v="2"/>
    <x v="0"/>
    <s v="Description WP3-3/1(na)"/>
    <x v="2"/>
    <x v="1"/>
    <x v="0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1"/>
    <x v="2"/>
    <x v="4"/>
    <s v="Description WP1-3/5(na)"/>
    <x v="3"/>
    <x v="2"/>
    <x v="5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2"/>
    <x v="0"/>
    <x v="0"/>
    <s v="Description WP2-1/1(B)"/>
    <x v="2"/>
    <x v="2"/>
    <x v="7"/>
    <x v="1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2"/>
    <x v="1"/>
    <x v="0"/>
    <s v="Description WP2-2/1(na)"/>
    <x v="1"/>
    <x v="2"/>
    <x v="6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2"/>
    <x v="1"/>
    <x v="0"/>
    <s v="Description WP2-2/1(na)"/>
    <x v="1"/>
    <x v="2"/>
    <x v="8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2"/>
    <x v="2"/>
    <x v="0"/>
    <s v="Description WP2-3/1(na)"/>
    <x v="1"/>
    <x v="2"/>
    <x v="6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0"/>
    <x v="0"/>
    <x v="0"/>
    <x v="0"/>
    <x v="0"/>
    <x v="1"/>
    <x v="0"/>
    <x v="5"/>
    <x v="0"/>
    <x v="0"/>
    <x v="0"/>
    <x v="0"/>
    <x v="0"/>
  </r>
  <r>
    <x v="2"/>
    <x v="2"/>
    <x v="2"/>
    <s v="Description WP2-3/2(na)"/>
    <x v="1"/>
    <x v="2"/>
    <x v="6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2"/>
    <x v="2"/>
    <x v="1"/>
    <s v="Description WP2-3/3(na)"/>
    <x v="2"/>
    <x v="2"/>
    <x v="4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3"/>
    <x v="1"/>
    <x v="0"/>
    <s v="Description WP3-2/1(b)"/>
    <x v="2"/>
    <x v="2"/>
    <x v="7"/>
    <x v="1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3"/>
    <x v="2"/>
    <x v="2"/>
    <s v="Description WP3-3/2(na)"/>
    <x v="2"/>
    <x v="2"/>
    <x v="0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4"/>
    <x v="3"/>
    <x v="5"/>
    <s v="Description WP4-4/0(na)"/>
    <x v="2"/>
    <x v="2"/>
    <x v="0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4"/>
    <x v="3"/>
    <x v="0"/>
    <s v="Description WP4-4/1(na)"/>
    <x v="4"/>
    <x v="2"/>
    <x v="9"/>
    <x v="1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0"/>
    <x v="5"/>
    <s v="Description WP5-0/0(na)"/>
    <x v="2"/>
    <x v="2"/>
    <x v="0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0"/>
    <x v="0"/>
    <s v="Description WP5-1/1(na)"/>
    <x v="4"/>
    <x v="2"/>
    <x v="9"/>
    <x v="1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0"/>
    <x v="0"/>
    <s v="Description WP5-1/1(na)"/>
    <x v="4"/>
    <x v="2"/>
    <x v="9"/>
    <x v="1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0"/>
    <x v="2"/>
    <s v="Description WP5-1/2(na)"/>
    <x v="4"/>
    <x v="2"/>
    <x v="10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0"/>
    <x v="3"/>
    <s v="Description WP5-1/4(na)"/>
    <x v="1"/>
    <x v="2"/>
    <x v="6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0"/>
    <x v="6"/>
    <s v="Description WP5-1/6(na)"/>
    <x v="2"/>
    <x v="2"/>
    <x v="4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0"/>
    <x v="7"/>
    <s v="Description WP5-1/8(na)"/>
    <x v="5"/>
    <x v="2"/>
    <x v="11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5"/>
    <s v="Description WP5-2/0(na)"/>
    <x v="5"/>
    <x v="2"/>
    <x v="11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0"/>
    <s v="Description WP5-2/1(na)"/>
    <x v="5"/>
    <x v="2"/>
    <x v="11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2"/>
    <x v="0"/>
    <s v="Description WP5-3/1(na)"/>
    <x v="5"/>
    <x v="2"/>
    <x v="11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3"/>
    <x v="0"/>
    <s v="Description WP5-4/1(na)"/>
    <x v="2"/>
    <x v="2"/>
    <x v="1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3"/>
    <x v="2"/>
    <x v="4"/>
    <s v="Description WP3-3/5(na)"/>
    <x v="2"/>
    <x v="3"/>
    <x v="4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3"/>
    <x v="2"/>
    <x v="6"/>
    <s v="Description WP3-3/6(na)"/>
    <x v="2"/>
    <x v="3"/>
    <x v="0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4"/>
    <x v="3"/>
    <x v="1"/>
    <s v="Description WP4-4/3(na)"/>
    <x v="4"/>
    <x v="3"/>
    <x v="10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0"/>
    <x v="5"/>
    <s v="Description WP5-0/0(na)"/>
    <x v="2"/>
    <x v="3"/>
    <x v="0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0"/>
    <s v="Description WP5-2/1(na)"/>
    <x v="5"/>
    <x v="3"/>
    <x v="11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2"/>
    <s v="Description WP5-2/2(na)"/>
    <x v="5"/>
    <x v="3"/>
    <x v="11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1"/>
    <s v="Description WP5-2/3(na)"/>
    <x v="1"/>
    <x v="3"/>
    <x v="6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3"/>
    <s v="Description WP5-2/4(na)"/>
    <x v="1"/>
    <x v="3"/>
    <x v="6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4"/>
    <s v="Description WP5-2/5(na)"/>
    <x v="5"/>
    <x v="3"/>
    <x v="11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6"/>
    <s v="Description WP5-2/6(na)"/>
    <x v="2"/>
    <x v="3"/>
    <x v="4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8"/>
    <s v="Description WP5-2/7(na)"/>
    <x v="5"/>
    <x v="3"/>
    <x v="11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7"/>
    <s v="Description WP5-2/8(na)"/>
    <x v="5"/>
    <x v="3"/>
    <x v="11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3"/>
    <x v="0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3"/>
    <x v="1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3"/>
    <x v="2"/>
    <x v="3"/>
    <s v="Description WP3-3/4(na)"/>
    <x v="3"/>
    <x v="4"/>
    <x v="5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4"/>
    <x v="2"/>
    <x v="0"/>
    <s v="Description WP4-3/1(na)"/>
    <x v="2"/>
    <x v="4"/>
    <x v="1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0"/>
    <x v="0"/>
    <s v="Description WP5-1/1(na)"/>
    <x v="4"/>
    <x v="4"/>
    <x v="10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2"/>
    <x v="0"/>
    <s v="Description WP5-3/1(na)"/>
    <x v="5"/>
    <x v="4"/>
    <x v="11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3"/>
    <x v="0"/>
    <s v="Description WP5-4/1(na)"/>
    <x v="2"/>
    <x v="4"/>
    <x v="1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0"/>
    <x v="0"/>
    <s v="Description WP6-1/1(na)"/>
    <x v="2"/>
    <x v="4"/>
    <x v="0"/>
    <x v="0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0"/>
    <x v="2"/>
    <s v="Description WP6-1/2(na)"/>
    <x v="2"/>
    <x v="4"/>
    <x v="12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0"/>
    <x v="1"/>
    <s v="Description WP6-1/3(na)"/>
    <x v="2"/>
    <x v="4"/>
    <x v="13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0"/>
    <x v="1"/>
    <s v="Description WP6-1/3(na)"/>
    <x v="2"/>
    <x v="4"/>
    <x v="13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0"/>
    <x v="1"/>
    <s v="Description WP6-1/3(na)"/>
    <x v="2"/>
    <x v="4"/>
    <x v="13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0"/>
    <x v="1"/>
    <s v="Description WP6-1/3(na)"/>
    <x v="2"/>
    <x v="4"/>
    <x v="13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0"/>
    <s v="Description WP6-2/1(na)"/>
    <x v="2"/>
    <x v="4"/>
    <x v="13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0"/>
    <s v="Description WP6-2/1(na)"/>
    <x v="2"/>
    <x v="4"/>
    <x v="12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0"/>
    <s v="Description WP6-2/1(na)"/>
    <x v="2"/>
    <x v="4"/>
    <x v="12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3"/>
    <x v="2"/>
    <x v="1"/>
    <s v="Description WP3-3/3(na)"/>
    <x v="5"/>
    <x v="5"/>
    <x v="11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0"/>
    <s v="Description WP6-2/1(na)"/>
    <x v="2"/>
    <x v="5"/>
    <x v="12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2"/>
    <s v="Description WP6-2/2(na)"/>
    <x v="2"/>
    <x v="5"/>
    <x v="12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2"/>
    <s v="Description WP6-2/2(na)"/>
    <x v="2"/>
    <x v="5"/>
    <x v="12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1"/>
    <s v="Description WP6-2/3(na)"/>
    <x v="2"/>
    <x v="5"/>
    <x v="12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1"/>
    <s v="Description WP6-2/3(na)"/>
    <x v="1"/>
    <x v="5"/>
    <x v="14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1"/>
    <s v="Description WP6-2/3(na)"/>
    <x v="1"/>
    <x v="5"/>
    <x v="8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0"/>
    <s v="Description WP6-3/1(na)"/>
    <x v="2"/>
    <x v="5"/>
    <x v="12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0"/>
    <s v="Description WP6-3/1(na)"/>
    <x v="2"/>
    <x v="5"/>
    <x v="12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0"/>
    <x v="5"/>
    <s v="Description WP5-0/0(na)"/>
    <x v="2"/>
    <x v="5"/>
    <x v="13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0"/>
    <x v="0"/>
    <s v="Description WP5-1/1(na)"/>
    <x v="4"/>
    <x v="5"/>
    <x v="10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0"/>
    <s v="Description WP5-2/1(na)"/>
    <x v="5"/>
    <x v="5"/>
    <x v="11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3"/>
    <x v="0"/>
    <s v="Description WP5-4/1(na)"/>
    <x v="5"/>
    <x v="5"/>
    <x v="11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0"/>
    <x v="0"/>
    <s v="Description WP6-1/1(na)"/>
    <x v="5"/>
    <x v="5"/>
    <x v="11"/>
    <x v="6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3"/>
    <x v="0"/>
    <x v="2"/>
    <s v="Description WP3-1/2(na)"/>
    <x v="2"/>
    <x v="5"/>
    <x v="15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3"/>
    <x v="0"/>
    <x v="1"/>
    <s v="Description WP3-1/3(na)"/>
    <x v="2"/>
    <x v="5"/>
    <x v="15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3"/>
    <x v="1"/>
    <x v="0"/>
    <s v="Description WP3-2/1(a)"/>
    <x v="2"/>
    <x v="5"/>
    <x v="15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4"/>
    <x v="0"/>
    <s v="Description WP5-5/1(na)"/>
    <x v="2"/>
    <x v="5"/>
    <x v="15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3"/>
    <x v="0"/>
    <x v="2"/>
    <s v="Description WP3-1/2(na)"/>
    <x v="2"/>
    <x v="5"/>
    <x v="13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4"/>
    <x v="0"/>
    <x v="0"/>
    <s v="Description WP4-1/1(na)"/>
    <x v="2"/>
    <x v="5"/>
    <x v="13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4"/>
    <x v="1"/>
    <x v="0"/>
    <s v="Description WP4-2/1(na)"/>
    <x v="2"/>
    <x v="5"/>
    <x v="16"/>
    <x v="7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4"/>
    <x v="2"/>
    <x v="0"/>
    <s v="Description WP4-3/1(na)"/>
    <x v="2"/>
    <x v="5"/>
    <x v="16"/>
    <x v="7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4"/>
    <x v="0"/>
    <s v="Description WP5-5/1(na)"/>
    <x v="2"/>
    <x v="5"/>
    <x v="16"/>
    <x v="7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0"/>
    <x v="0"/>
    <s v="Description WP5-1/1(na)"/>
    <x v="4"/>
    <x v="5"/>
    <x v="10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0"/>
    <x v="0"/>
    <s v="Description WP5-1/1(na)"/>
    <x v="4"/>
    <x v="5"/>
    <x v="10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0"/>
    <x v="0"/>
    <s v="Description WP5-1/1(na)"/>
    <x v="4"/>
    <x v="5"/>
    <x v="10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0"/>
    <x v="2"/>
    <s v="Description WP5-1/2(na)"/>
    <x v="4"/>
    <x v="5"/>
    <x v="10"/>
    <x v="5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0"/>
    <x v="7"/>
    <s v="Description WP5-1/8(na)"/>
    <x v="5"/>
    <x v="5"/>
    <x v="17"/>
    <x v="7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5"/>
    <s v="Description WP5-2/0(na)"/>
    <x v="5"/>
    <x v="5"/>
    <x v="17"/>
    <x v="7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0"/>
    <s v="Description WP5-2/1(na)"/>
    <x v="5"/>
    <x v="5"/>
    <x v="17"/>
    <x v="7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0"/>
    <s v="Description WP5-2/1(na)"/>
    <x v="5"/>
    <x v="5"/>
    <x v="17"/>
    <x v="7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0"/>
    <s v="Description WP5-2/1(na)"/>
    <x v="5"/>
    <x v="5"/>
    <x v="17"/>
    <x v="7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1"/>
    <s v="Description WP5-2/3(na)"/>
    <x v="1"/>
    <x v="5"/>
    <x v="8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3"/>
    <s v="Description WP5-2/4(na)"/>
    <x v="1"/>
    <x v="5"/>
    <x v="8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6"/>
    <s v="Description WP5-2/6(na)"/>
    <x v="2"/>
    <x v="3"/>
    <x v="4"/>
    <x v="3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4"/>
    <x v="0"/>
    <s v="Description WP5-5/1(na)"/>
    <x v="2"/>
    <x v="5"/>
    <x v="16"/>
    <x v="7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2"/>
    <s v="Description WP5-2/2(na)"/>
    <x v="5"/>
    <x v="5"/>
    <x v="17"/>
    <x v="7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4"/>
    <s v="Description WP5-2/5(na)"/>
    <x v="5"/>
    <x v="5"/>
    <x v="17"/>
    <x v="7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8"/>
    <s v="Description WP5-2/7(na)"/>
    <x v="5"/>
    <x v="5"/>
    <x v="17"/>
    <x v="7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1"/>
    <x v="7"/>
    <s v="Description WP5-2/8(na)"/>
    <x v="5"/>
    <x v="5"/>
    <x v="18"/>
    <x v="8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2"/>
    <x v="0"/>
    <s v="Description WP5-3/1(na)"/>
    <x v="5"/>
    <x v="5"/>
    <x v="18"/>
    <x v="8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2"/>
    <x v="0"/>
    <s v="Description WP5-3/1(na)"/>
    <x v="5"/>
    <x v="5"/>
    <x v="18"/>
    <x v="8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3"/>
    <x v="0"/>
    <s v="Description WP5-4/1(na)"/>
    <x v="2"/>
    <x v="5"/>
    <x v="16"/>
    <x v="7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4"/>
    <x v="0"/>
    <s v="Description WP5-5/1(na)"/>
    <x v="2"/>
    <x v="5"/>
    <x v="16"/>
    <x v="7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3"/>
    <x v="0"/>
    <s v="Description WP5-4/1(na)"/>
    <x v="2"/>
    <x v="5"/>
    <x v="16"/>
    <x v="7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5"/>
    <x v="3"/>
    <x v="0"/>
    <s v="Description WP5-4/1(na)"/>
    <x v="5"/>
    <x v="5"/>
    <x v="18"/>
    <x v="8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0"/>
    <x v="0"/>
    <s v="Description WP6-1/1(na)"/>
    <x v="2"/>
    <x v="5"/>
    <x v="19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0"/>
    <x v="0"/>
    <s v="Description WP6-1/1(na)"/>
    <x v="5"/>
    <x v="5"/>
    <x v="18"/>
    <x v="8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0"/>
    <x v="2"/>
    <s v="Description WP6-1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0"/>
    <x v="1"/>
    <s v="Description WP6-1/3(na)"/>
    <x v="2"/>
    <x v="5"/>
    <x v="19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0"/>
    <x v="1"/>
    <s v="Description WP6-1/3(na)"/>
    <x v="2"/>
    <x v="5"/>
    <x v="19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0"/>
    <x v="1"/>
    <s v="Description WP6-1/3(na)"/>
    <x v="2"/>
    <x v="5"/>
    <x v="19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0"/>
    <x v="1"/>
    <s v="Description WP6-1/3(na)"/>
    <x v="2"/>
    <x v="5"/>
    <x v="19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0"/>
    <s v="Description WP6-2/1(na)"/>
    <x v="2"/>
    <x v="5"/>
    <x v="19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0"/>
    <s v="Description WP6-2/1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0"/>
    <s v="Description WP6-2/1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0"/>
    <s v="Description WP6-2/1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2"/>
    <s v="Description WP6-2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2"/>
    <s v="Description WP6-2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1"/>
    <s v="Description WP6-2/3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1"/>
    <s v="Description WP6-2/3(na)"/>
    <x v="1"/>
    <x v="5"/>
    <x v="14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1"/>
    <x v="1"/>
    <s v="Description WP6-2/3(na)"/>
    <x v="1"/>
    <x v="5"/>
    <x v="8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0"/>
    <s v="Description WP6-3/1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0"/>
    <s v="Description WP6-3/1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0"/>
    <s v="Description WP6-3/1(na)"/>
    <x v="4"/>
    <x v="5"/>
    <x v="21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19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  <r>
    <x v="6"/>
    <x v="2"/>
    <x v="2"/>
    <s v="Description WP6-3/2(na)"/>
    <x v="2"/>
    <x v="5"/>
    <x v="20"/>
    <x v="4"/>
    <x v="4"/>
    <x v="4"/>
    <x v="1"/>
    <x v="2"/>
    <x v="2"/>
    <x v="4"/>
    <x v="4"/>
    <x v="2"/>
    <x v="2"/>
    <x v="2"/>
    <x v="2"/>
    <x v="4"/>
    <x v="0"/>
    <x v="5"/>
    <x v="4"/>
    <x v="0"/>
    <x v="4"/>
    <x v="1"/>
    <x v="4"/>
    <x v="4"/>
    <x v="0"/>
    <x v="0"/>
    <x v="0"/>
    <x v="5"/>
    <x v="2"/>
    <x v="0"/>
    <x v="0"/>
    <x v="0"/>
    <x v="0"/>
    <x v="1"/>
    <x v="0"/>
    <x v="5"/>
    <x v="0"/>
    <x v="0"/>
    <x v="0"/>
    <x v="0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5">
  <r>
    <x v="0"/>
    <n v="3000"/>
    <n v="1000"/>
    <n v="2000"/>
    <n v="6000"/>
    <n v="20"/>
    <n v="2"/>
    <n v="1"/>
    <s v="Concession"/>
    <n v="3000"/>
    <n v="40"/>
    <n v="120000"/>
    <n v="120000"/>
    <n v="50000"/>
    <n v="6000"/>
    <n v="6000"/>
    <n v="2000"/>
    <n v="14000"/>
    <n v="20"/>
    <n v="2"/>
    <n v="1"/>
    <s v="Marché public"/>
    <n v="7000"/>
    <n v="40"/>
    <n v="280000"/>
    <n v="240000"/>
    <n v="120000"/>
    <n v="24000"/>
    <n v="4000"/>
    <n v="6000"/>
    <n v="34000"/>
    <n v="5"/>
    <n v="1"/>
    <n v="1"/>
    <s v="Marché public"/>
    <n v="34000"/>
    <n v="5"/>
    <n v="170000"/>
    <n v="170000"/>
    <n v="51000"/>
    <n v="45"/>
    <n v="85"/>
    <n v="570000"/>
    <n v="530000"/>
    <n v="221000"/>
  </r>
  <r>
    <x v="1"/>
    <n v="4000"/>
    <n v="1000"/>
    <n v="2000"/>
    <n v="7000"/>
    <n v="10"/>
    <n v="1"/>
    <n v="0.75"/>
    <s v="Marché public"/>
    <n v="7000"/>
    <n v="10"/>
    <n v="70000"/>
    <n v="22500"/>
    <n v="11250"/>
    <n v="6000"/>
    <n v="4000"/>
    <n v="2000"/>
    <n v="12000"/>
    <n v="25"/>
    <n v="2"/>
    <n v="1"/>
    <s v="Marché public"/>
    <n v="6000"/>
    <n v="50"/>
    <n v="300000"/>
    <n v="300000"/>
    <n v="150000"/>
    <n v="25000"/>
    <n v="7000"/>
    <n v="10000"/>
    <n v="42000"/>
    <n v="5"/>
    <n v="2"/>
    <n v="1"/>
    <s v="Concession"/>
    <n v="21000"/>
    <n v="10"/>
    <n v="210000"/>
    <n v="200000"/>
    <n v="50000"/>
    <n v="40"/>
    <n v="70"/>
    <n v="580000"/>
    <n v="522500"/>
    <n v="211250"/>
  </r>
  <r>
    <x v="2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n v="0"/>
    <n v="0"/>
    <n v="0"/>
    <n v="0"/>
    <n v="0"/>
  </r>
  <r>
    <x v="2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n v="0"/>
    <n v="0"/>
    <n v="0"/>
    <n v="0"/>
    <n v="0"/>
  </r>
  <r>
    <x v="2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n v="0"/>
    <n v="0"/>
    <n v="0"/>
    <n v="0"/>
    <n v="0"/>
  </r>
  <r>
    <x v="2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n v="0"/>
    <n v="0"/>
    <n v="0"/>
    <n v="0"/>
    <n v="0"/>
  </r>
  <r>
    <x v="2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n v="0"/>
    <n v="0"/>
    <n v="0"/>
    <n v="0"/>
    <n v="0"/>
  </r>
  <r>
    <x v="2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n v="0"/>
    <n v="0"/>
    <n v="0"/>
    <n v="0"/>
    <n v="0"/>
  </r>
  <r>
    <x v="2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n v="0"/>
    <n v="0"/>
    <n v="0"/>
    <n v="0"/>
    <n v="0"/>
  </r>
  <r>
    <x v="2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n v="0"/>
    <n v="0"/>
    <n v="0"/>
    <n v="0"/>
    <n v="0"/>
  </r>
  <r>
    <x v="2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n v="0"/>
    <n v="0"/>
    <n v="0"/>
    <n v="0"/>
    <n v="0"/>
  </r>
  <r>
    <x v="2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n v="0"/>
    <n v="0"/>
    <n v="0"/>
    <n v="0"/>
    <n v="0"/>
  </r>
  <r>
    <x v="2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n v="0"/>
    <n v="0"/>
    <n v="0"/>
    <n v="0"/>
    <n v="0"/>
  </r>
  <r>
    <x v="2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n v="0"/>
    <n v="0"/>
    <n v="0"/>
    <n v="0"/>
    <n v="0"/>
  </r>
  <r>
    <x v="2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m/>
    <m/>
    <m/>
    <n v="0"/>
    <m/>
    <m/>
    <m/>
    <m/>
    <n v="0"/>
    <n v="0"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Données" updatedVersion="1" asteriskTotals="1" showMemberPropertyTips="0" useAutoFormatting="1" itemPrintTitles="1" createdVersion="1" indent="0" compact="0" compactData="0" gridDropZones="1">
  <location ref="A3:F11" firstHeaderRow="1" firstDataRow="2" firstDataCol="1"/>
  <pivotFields count="52">
    <pivotField compact="0" outline="0" subtotalTop="0" showAll="0" includeNewItemsInFilter="1">
      <items count="15">
        <item x="0"/>
        <item m="1" x="13"/>
        <item m="1" x="8"/>
        <item m="1" x="9"/>
        <item m="1" x="10"/>
        <item m="1" x="11"/>
        <item m="1" x="12"/>
        <item x="1"/>
        <item x="2"/>
        <item x="3"/>
        <item x="4"/>
        <item x="5"/>
        <item x="6"/>
        <item m="1" x="7"/>
        <item t="default"/>
      </items>
    </pivotField>
    <pivotField compact="0" outline="0" subtotalTop="0" showAll="0" includeNewItemsInFilter="1">
      <items count="6">
        <item x="0"/>
        <item x="1"/>
        <item x="2"/>
        <item x="3"/>
        <item x="4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">
        <item x="0"/>
        <item x="1"/>
        <item x="2"/>
        <item x="3"/>
        <item x="4"/>
        <item x="5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64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67" outline="0" subtotalTop="0" showAll="0" includeNewItemsInFilter="1"/>
    <pivotField compact="0" outline="0" subtotalTop="0" showAll="0" includeNewItemsInFilter="1"/>
    <pivotField compact="0" numFmtId="167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numFmtId="165" outline="0" subtotalTop="0" showAll="0" includeNewItemsInFilter="1"/>
    <pivotField compact="0" outline="0" subtotalTop="0" showAll="0" includeNewItemsInFilter="1">
      <items count="8">
        <item x="1"/>
        <item m="1" x="6"/>
        <item x="0"/>
        <item x="2"/>
        <item m="1" x="4"/>
        <item m="1" x="5"/>
        <item m="1" x="3"/>
        <item t="default"/>
      </items>
    </pivotField>
    <pivotField compact="0" numFmtId="166" outline="0" subtotalTop="0" showAll="0" includeNewItemsInFilter="1"/>
    <pivotField compact="0" numFmtId="166" outline="0" subtotalTop="0" showAll="0" includeNewItemsInFilter="1"/>
    <pivotField compact="0" numFmtId="166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dataField="1" compact="0" numFmtId="165" outline="0" subtotalTop="0" showAll="0" includeNewItemsInFilter="1"/>
    <pivotField compact="0" numFmtId="165" outline="0" subtotalTop="0" showAll="0" includeNewItemsInFilter="1"/>
    <pivotField compact="0" numFmtId="3" outline="0" subtotalTop="0" showAll="0" includeNewItemsInFilter="1"/>
    <pivotField compact="0" numFmtId="3" outline="0" subtotalTop="0" showAll="0" includeNewItemsInFilter="1"/>
    <pivotField compact="0" numFmtId="3" outline="0" subtotalTop="0" showAll="0" includeNewItemsInFilter="1"/>
    <pivotField dataField="1" compact="0" numFmtId="165" outline="0" subtotalTop="0" showAll="0" includeNewItemsInFilter="1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dataField="1" compact="0" outline="0" subtotalTop="0" dragToRow="0" dragToCol="0" dragToPage="0" showAll="0" includeNewItemsInFilter="1" defaultSubtotal="0"/>
    <pivotField dataField="1"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Total des coûts :" fld="31" baseField="0" baseItem="0"/>
    <dataField name="Coûts éligibles" fld="39" baseField="0" baseItem="0"/>
    <dataField name="Aide totale  :" fld="44" baseField="0" baseItem="0"/>
    <dataField name="Taux Subvention :" fld="47" baseField="0" baseItem="0" numFmtId="168"/>
    <dataField name="Taux Avance Remboursable :" fld="48" baseField="0" baseItem="0" numFmtId="168"/>
  </dataFields>
  <formats count="14">
    <format dxfId="83">
      <pivotArea field="0" type="button" dataOnly="0" labelOnly="1" outline="0" fieldPosition="0"/>
    </format>
    <format dxfId="82">
      <pivotArea field="1" type="button" dataOnly="0" labelOnly="1" outline="0" fieldPosition="1"/>
    </format>
    <format dxfId="81">
      <pivotArea field="0" type="button" dataOnly="0" labelOnly="1" outline="0" fieldPosition="0"/>
    </format>
    <format dxfId="80">
      <pivotArea field="1" type="button" dataOnly="0" labelOnly="1" outline="0" fieldPosition="1"/>
    </format>
    <format dxfId="79">
      <pivotArea outline="0" fieldPosition="0"/>
    </format>
    <format dxfId="78">
      <pivotArea dataOnly="0" labelOnly="1" grandCol="1" outline="0" fieldPosition="0"/>
    </format>
    <format dxfId="77">
      <pivotArea field="32" type="button" dataOnly="0" labelOnly="1" outline="0" fieldPosition="32"/>
    </format>
    <format dxfId="76">
      <pivotArea type="topRight" dataOnly="0" labelOnly="1" outline="0" fieldPosition="0"/>
    </format>
    <format dxfId="75">
      <pivotArea outline="0" fieldPosition="0"/>
    </format>
    <format dxfId="74">
      <pivotArea dataOnly="0" labelOnly="1" outline="0" fieldPosition="0">
        <references count="1">
          <reference field="4294967294" count="0"/>
        </references>
      </pivotArea>
    </format>
    <format dxfId="73">
      <pivotArea field="4" type="button" dataOnly="0" labelOnly="1" outline="0" axis="axisRow" fieldPosition="0"/>
    </format>
    <format dxfId="72">
      <pivotArea dataOnly="0" labelOnly="1" outline="0" fieldPosition="0">
        <references count="1">
          <reference field="4294967294" count="0"/>
        </references>
      </pivotArea>
    </format>
    <format dxfId="71">
      <pivotArea field="4" type="button" dataOnly="0" labelOnly="1" outline="0" axis="axisRow" fieldPosition="0"/>
    </format>
    <format dxfId="70">
      <pivotArea dataOnly="0" labelOnly="1" outline="0" fieldPosition="0">
        <references count="1">
          <reference field="4294967294" count="0"/>
        </references>
      </pivotArea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eau croisé dynamique1" cacheId="0" dataOnRows="1" applyNumberFormats="0" applyBorderFormats="0" applyFontFormats="0" applyPatternFormats="0" applyAlignmentFormats="0" applyWidthHeightFormats="1" dataCaption="Données" updatedVersion="1" asteriskTotals="1" showMemberPropertyTips="0" useAutoFormatting="1" itemPrintTitles="1" createdVersion="1" indent="0" compact="0" compactData="0" gridDropZones="1">
  <location ref="A3:F18" firstHeaderRow="1" firstDataRow="2" firstDataCol="2"/>
  <pivotFields count="52">
    <pivotField compact="0" outline="0" subtotalTop="0" showAll="0" includeNewItemsInFilter="1">
      <items count="15">
        <item m="1" x="13"/>
        <item m="1" x="8"/>
        <item m="1" x="9"/>
        <item m="1" x="10"/>
        <item m="1" x="11"/>
        <item m="1" x="12"/>
        <item x="1"/>
        <item x="2"/>
        <item x="3"/>
        <item x="4"/>
        <item x="5"/>
        <item x="6"/>
        <item m="1" x="7"/>
        <item x="0"/>
        <item t="default"/>
      </items>
    </pivotField>
    <pivotField compact="0" outline="0" subtotalTop="0" showAll="0" includeNewItemsInFilter="1">
      <items count="6">
        <item x="0"/>
        <item x="1"/>
        <item x="2"/>
        <item x="3"/>
        <item x="4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">
        <item x="0"/>
        <item x="1"/>
        <item x="2"/>
        <item x="3"/>
        <item x="4"/>
        <item x="5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64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67" outline="0" subtotalTop="0" showAll="0" includeNewItemsInFilter="1"/>
    <pivotField compact="0" outline="0" subtotalTop="0" showAll="0" includeNewItemsInFilter="1"/>
    <pivotField compact="0" numFmtId="167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numFmtId="165" outline="0" subtotalTop="0" showAll="0" includeNewItemsInFilter="1"/>
    <pivotField axis="axisCol" compact="0" outline="0" subtotalTop="0" showAll="0" includeNewItemsInFilter="1">
      <items count="8">
        <item x="1"/>
        <item x="0"/>
        <item x="2"/>
        <item m="1" x="4"/>
        <item m="1" x="5"/>
        <item m="1" x="3"/>
        <item m="1" x="6"/>
        <item t="default"/>
      </items>
    </pivotField>
    <pivotField compact="0" numFmtId="166" outline="0" subtotalTop="0" showAll="0" includeNewItemsInFilter="1"/>
    <pivotField compact="0" numFmtId="166" outline="0" subtotalTop="0" showAll="0" includeNewItemsInFilter="1"/>
    <pivotField compact="0" numFmtId="166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dataField="1" compact="0" numFmtId="165" outline="0" subtotalTop="0" showAll="0" includeNewItemsInFilter="1"/>
    <pivotField compact="0" numFmtId="165" outline="0" subtotalTop="0" showAll="0" includeNewItemsInFilter="1"/>
    <pivotField compact="0" numFmtId="3" outline="0" subtotalTop="0" showAll="0" includeNewItemsInFilter="1"/>
    <pivotField compact="0" numFmtId="3" outline="0" subtotalTop="0" showAll="0" includeNewItemsInFilter="1"/>
    <pivotField compact="0" numFmtId="3" outline="0" subtotalTop="0" showAll="0" includeNewItemsInFilter="1"/>
    <pivotField compact="0" numFmtId="165" outline="0" subtotalTop="0" showAll="0" includeNewItemsInFilter="1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</pivotFields>
  <rowFields count="2">
    <field x="4"/>
    <field x="-2"/>
  </rowFields>
  <rowItems count="14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>
      <x v="5"/>
      <x/>
    </i>
    <i r="1" i="1">
      <x v="1"/>
    </i>
    <i t="grand">
      <x/>
    </i>
    <i t="grand" i="1">
      <x/>
    </i>
  </rowItems>
  <colFields count="1">
    <field x="32"/>
  </colFields>
  <colItems count="4">
    <i>
      <x/>
    </i>
    <i>
      <x v="1"/>
    </i>
    <i>
      <x v="2"/>
    </i>
    <i t="grand">
      <x/>
    </i>
  </colItems>
  <dataFields count="2">
    <dataField name="Total des coûts :" fld="31" baseField="0" baseItem="0" numFmtId="43"/>
    <dataField name="Total coûts éligibles et retenus :" fld="39" baseField="0" baseItem="0"/>
  </dataFields>
  <formats count="6">
    <format dxfId="69">
      <pivotArea field="0" type="button" dataOnly="0" labelOnly="1" outline="0" fieldPosition="0"/>
    </format>
    <format dxfId="68">
      <pivotArea field="1" type="button" dataOnly="0" labelOnly="1" outline="0" fieldPosition="1"/>
    </format>
    <format dxfId="67">
      <pivotArea field="0" type="button" dataOnly="0" labelOnly="1" outline="0" fieldPosition="0"/>
    </format>
    <format dxfId="66">
      <pivotArea field="1" type="button" dataOnly="0" labelOnly="1" outline="0" fieldPosition="1"/>
    </format>
    <format dxfId="65">
      <pivotArea outline="0" fieldPosition="0"/>
    </format>
    <format dxfId="64">
      <pivotArea dataOnly="0" labelOnly="1" outline="0" fieldPosition="0">
        <references count="1">
          <reference field="32" count="0"/>
        </references>
      </pivotArea>
    </format>
  </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eau croisé dynamique1" cacheId="0" dataOnRows="1" applyNumberFormats="0" applyBorderFormats="0" applyFontFormats="0" applyPatternFormats="0" applyAlignmentFormats="0" applyWidthHeightFormats="1" dataCaption="Données" updatedVersion="1" asteriskTotals="1" showMemberPropertyTips="0" useAutoFormatting="1" itemPrintTitles="1" createdVersion="1" indent="0" compact="0" compactData="0" gridDropZones="1">
  <location ref="A3:F25" firstHeaderRow="1" firstDataRow="2" firstDataCol="2"/>
  <pivotFields count="52">
    <pivotField compact="0" outline="0" subtotalTop="0" showAll="0" includeNewItemsInFilter="1">
      <items count="15">
        <item x="0"/>
        <item m="1" x="13"/>
        <item m="1" x="8"/>
        <item m="1" x="9"/>
        <item m="1" x="10"/>
        <item m="1" x="11"/>
        <item m="1" x="12"/>
        <item x="1"/>
        <item x="2"/>
        <item x="3"/>
        <item x="4"/>
        <item x="5"/>
        <item x="6"/>
        <item m="1" x="7"/>
        <item t="default"/>
      </items>
    </pivotField>
    <pivotField compact="0" outline="0" subtotalTop="0" showAll="0" includeNewItemsInFilter="1">
      <items count="6">
        <item x="0"/>
        <item x="1"/>
        <item x="2"/>
        <item x="3"/>
        <item x="4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">
        <item x="0"/>
        <item x="1"/>
        <item x="2"/>
        <item x="3"/>
        <item x="4"/>
        <item x="5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>
      <items count="11">
        <item x="2"/>
        <item x="1"/>
        <item x="3"/>
        <item x="0"/>
        <item x="6"/>
        <item x="5"/>
        <item x="7"/>
        <item x="8"/>
        <item x="4"/>
        <item m="1" x="9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64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67" outline="0" subtotalTop="0" showAll="0" includeNewItemsInFilter="1"/>
    <pivotField compact="0" outline="0" subtotalTop="0" showAll="0" includeNewItemsInFilter="1"/>
    <pivotField compact="0" numFmtId="167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numFmtId="165" outline="0" subtotalTop="0" showAll="0" includeNewItemsInFilter="1"/>
    <pivotField axis="axisCol" compact="0" outline="0" subtotalTop="0" showAll="0" includeNewItemsInFilter="1">
      <items count="8">
        <item x="1"/>
        <item m="1" x="6"/>
        <item x="0"/>
        <item x="2"/>
        <item m="1" x="4"/>
        <item m="1" x="5"/>
        <item m="1" x="3"/>
        <item t="default"/>
      </items>
    </pivotField>
    <pivotField compact="0" numFmtId="166" outline="0" subtotalTop="0" showAll="0" includeNewItemsInFilter="1"/>
    <pivotField compact="0" numFmtId="166" outline="0" subtotalTop="0" showAll="0" includeNewItemsInFilter="1"/>
    <pivotField compact="0" numFmtId="166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dataField="1" compact="0" numFmtId="165" outline="0" subtotalTop="0" showAll="0" includeNewItemsInFilter="1"/>
    <pivotField compact="0" numFmtId="165" outline="0" subtotalTop="0" showAll="0" includeNewItemsInFilter="1"/>
    <pivotField compact="0" numFmtId="3" outline="0" subtotalTop="0" showAll="0" includeNewItemsInFilter="1"/>
    <pivotField compact="0" numFmtId="3" outline="0" subtotalTop="0" showAll="0" includeNewItemsInFilter="1"/>
    <pivotField compact="0" numFmtId="3" outline="0" subtotalTop="0" showAll="0" includeNewItemsInFilter="1"/>
    <pivotField dataField="1" compact="0" numFmtId="165" outline="0" subtotalTop="0" showAll="0" includeNewItemsInFilter="1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</pivotFields>
  <rowFields count="2">
    <field x="4"/>
    <field x="-2"/>
  </rowFields>
  <rowItems count="21">
    <i>
      <x/>
      <x/>
    </i>
    <i r="1" i="1">
      <x v="1"/>
    </i>
    <i r="1" i="2">
      <x v="2"/>
    </i>
    <i>
      <x v="1"/>
      <x/>
    </i>
    <i r="1" i="1">
      <x v="1"/>
    </i>
    <i r="1" i="2">
      <x v="2"/>
    </i>
    <i>
      <x v="2"/>
      <x/>
    </i>
    <i r="1" i="1">
      <x v="1"/>
    </i>
    <i r="1" i="2">
      <x v="2"/>
    </i>
    <i>
      <x v="3"/>
      <x/>
    </i>
    <i r="1" i="1">
      <x v="1"/>
    </i>
    <i r="1" i="2">
      <x v="2"/>
    </i>
    <i>
      <x v="4"/>
      <x/>
    </i>
    <i r="1" i="1">
      <x v="1"/>
    </i>
    <i r="1" i="2">
      <x v="2"/>
    </i>
    <i>
      <x v="5"/>
      <x/>
    </i>
    <i r="1" i="1">
      <x v="1"/>
    </i>
    <i r="1" i="2">
      <x v="2"/>
    </i>
    <i t="grand">
      <x/>
    </i>
    <i t="grand" i="1">
      <x/>
    </i>
    <i t="grand" i="2">
      <x/>
    </i>
  </rowItems>
  <colFields count="1">
    <field x="32"/>
  </colFields>
  <colItems count="4">
    <i>
      <x/>
    </i>
    <i>
      <x v="2"/>
    </i>
    <i>
      <x v="3"/>
    </i>
    <i t="grand">
      <x/>
    </i>
  </colItems>
  <dataFields count="3">
    <dataField name="Total des coûts :" fld="31" baseField="0" baseItem="0"/>
    <dataField name="Total des coûts éligibles et retenus :" fld="39" baseField="0" baseItem="0"/>
    <dataField name="Aide totale :" fld="44" baseField="0" baseItem="0"/>
  </dataFields>
  <formats count="13">
    <format dxfId="63">
      <pivotArea field="0" type="button" dataOnly="0" labelOnly="1" outline="0" fieldPosition="0"/>
    </format>
    <format dxfId="62">
      <pivotArea field="1" type="button" dataOnly="0" labelOnly="1" outline="0" fieldPosition="1"/>
    </format>
    <format dxfId="61">
      <pivotArea field="0" type="button" dataOnly="0" labelOnly="1" outline="0" fieldPosition="0"/>
    </format>
    <format dxfId="60">
      <pivotArea field="1" type="button" dataOnly="0" labelOnly="1" outline="0" fieldPosition="1"/>
    </format>
    <format dxfId="59">
      <pivotArea outline="0" fieldPosition="0"/>
    </format>
    <format dxfId="58">
      <pivotArea dataOnly="0" labelOnly="1" grandCol="1" outline="0" fieldPosition="0"/>
    </format>
    <format dxfId="57">
      <pivotArea outline="0" fieldPosition="0">
        <references count="1">
          <reference field="32" count="0" selected="0"/>
        </references>
      </pivotArea>
    </format>
    <format dxfId="56">
      <pivotArea field="32" type="button" dataOnly="0" labelOnly="1" outline="0" axis="axisCol" fieldPosition="0"/>
    </format>
    <format dxfId="55">
      <pivotArea type="topRight" dataOnly="0" labelOnly="1" outline="0" fieldPosition="0"/>
    </format>
    <format dxfId="54">
      <pivotArea dataOnly="0" labelOnly="1" outline="0" fieldPosition="0">
        <references count="1">
          <reference field="32" count="0"/>
        </references>
      </pivotArea>
    </format>
    <format dxfId="53">
      <pivotArea field="7" type="button" dataOnly="0" labelOnly="1" outline="0" fieldPosition="7"/>
    </format>
    <format dxfId="52">
      <pivotArea dataOnly="0" outline="0" fieldPosition="0">
        <references count="1">
          <reference field="4294967294" count="1">
            <x v="2"/>
          </reference>
        </references>
      </pivotArea>
    </format>
    <format dxfId="51">
      <pivotArea dataOnly="0" outline="0" fieldPosition="0">
        <references count="1">
          <reference field="4294967294" count="1">
            <x v="2"/>
          </reference>
        </references>
      </pivotArea>
    </format>
  </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eau croisé dynamique1" cacheId="0" dataOnRows="1" applyNumberFormats="0" applyBorderFormats="0" applyFontFormats="0" applyPatternFormats="0" applyAlignmentFormats="0" applyWidthHeightFormats="1" dataCaption="Données" updatedVersion="1" asteriskTotals="1" showMemberPropertyTips="0" useAutoFormatting="1" rowGrandTotals="0" colGrandTotals="0" itemPrintTitles="1" createdVersion="1" indent="0" compact="0" compactData="0" gridDropZones="1">
  <location ref="A4:C16" firstHeaderRow="1" firstDataRow="1" firstDataCol="2"/>
  <pivotFields count="52">
    <pivotField compact="0" outline="0" subtotalTop="0" showAll="0" includeNewItemsInFilter="1">
      <items count="15">
        <item m="1" x="13"/>
        <item m="1" x="8"/>
        <item m="1" x="9"/>
        <item m="1" x="10"/>
        <item m="1" x="11"/>
        <item m="1" x="12"/>
        <item x="1"/>
        <item x="2"/>
        <item x="3"/>
        <item x="4"/>
        <item x="5"/>
        <item x="6"/>
        <item m="1" x="7"/>
        <item x="0"/>
        <item t="default"/>
      </items>
    </pivotField>
    <pivotField compact="0" outline="0" subtotalTop="0" showAll="0" includeNewItemsInFilter="1">
      <items count="6">
        <item x="0"/>
        <item x="1"/>
        <item x="2"/>
        <item x="3"/>
        <item x="4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defaultSubtotal="0">
      <items count="6">
        <item x="0"/>
        <item x="1"/>
        <item x="2"/>
        <item x="3"/>
        <item x="4"/>
        <item x="5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64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67" outline="0" subtotalTop="0" showAll="0" includeNewItemsInFilter="1"/>
    <pivotField compact="0" outline="0" subtotalTop="0" showAll="0" includeNewItemsInFilter="1"/>
    <pivotField compact="0" numFmtId="167" outline="0" subtotalTop="0" showAll="0" includeNewItemsInFilter="1"/>
    <pivotField dataField="1"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numFmtId="165" outline="0" subtotalTop="0" showAll="0" includeNewItemsInFilter="1"/>
    <pivotField compact="0" outline="0" subtotalTop="0" showAll="0" includeNewItemsInFilter="1"/>
    <pivotField compact="0" numFmtId="166" outline="0" subtotalTop="0" showAll="0" includeNewItemsInFilter="1"/>
    <pivotField compact="0" numFmtId="166" outline="0" subtotalTop="0" showAll="0" includeNewItemsInFilter="1"/>
    <pivotField compact="0" numFmtId="166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numFmtId="165" outline="0" subtotalTop="0" showAll="0" includeNewItemsInFilter="1"/>
    <pivotField compact="0" numFmtId="3" outline="0" subtotalTop="0" showAll="0" includeNewItemsInFilter="1"/>
    <pivotField compact="0" numFmtId="3" outline="0" subtotalTop="0" showAll="0" includeNewItemsInFilter="1"/>
    <pivotField compact="0" numFmtId="3" outline="0" subtotalTop="0" showAll="0" includeNewItemsInFilter="1"/>
    <pivotField compact="0" numFmtId="165" outline="0" subtotalTop="0" showAll="0" includeNewItemsInFilter="1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dataField="1"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  <pivotField compact="0" outline="0" subtotalTop="0" dragToRow="0" dragToCol="0" dragToPage="0" showAll="0" includeNewItemsInFilter="1" defaultSubtotal="0"/>
  </pivotFields>
  <rowFields count="2">
    <field x="4"/>
    <field x="-2"/>
  </rowFields>
  <rowItems count="1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>
      <x v="5"/>
      <x/>
    </i>
    <i r="1" i="1">
      <x v="1"/>
    </i>
  </rowItems>
  <colItems count="1">
    <i/>
  </colItems>
  <dataFields count="2">
    <dataField name="Somme de Plafond Frais Connexes" fld="49" baseField="0" baseItem="0" numFmtId="4"/>
    <dataField name="Somme de Frais connexes" fld="22" baseField="0" baseItem="0" numFmtId="4"/>
  </dataFields>
  <formats count="6">
    <format dxfId="50">
      <pivotArea field="0" type="button" dataOnly="0" labelOnly="1" outline="0" fieldPosition="0"/>
    </format>
    <format dxfId="49">
      <pivotArea field="1" type="button" dataOnly="0" labelOnly="1" outline="0" fieldPosition="1"/>
    </format>
    <format dxfId="48">
      <pivotArea field="0" type="button" dataOnly="0" labelOnly="1" outline="0" fieldPosition="0"/>
    </format>
    <format dxfId="47">
      <pivotArea field="1" type="button" dataOnly="0" labelOnly="1" outline="0" fieldPosition="1"/>
    </format>
    <format dxfId="46">
      <pivotArea outline="0" fieldPosition="0">
        <references count="1">
          <reference field="4294967294" count="1">
            <x v="0"/>
          </reference>
        </references>
      </pivotArea>
    </format>
    <format dxfId="45">
      <pivotArea outline="0" fieldPosition="0">
        <references count="1">
          <reference field="4294967294" count="1">
            <x v="1"/>
          </reference>
        </references>
      </pivotArea>
    </format>
  </format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Nb bornes et PDC" cacheId="1" applyNumberFormats="0" applyBorderFormats="0" applyFontFormats="0" applyPatternFormats="0" applyAlignmentFormats="0" applyWidthHeightFormats="1" dataCaption="Valeurs" grandTotalCaption="Total" updatedVersion="4" itemPrintTitles="1" createdVersion="4" indent="0" outline="1" outlineData="1" multipleFieldFilters="0">
  <location ref="A1:I5" firstHeaderRow="0" firstDataRow="1" firstDataCol="1"/>
  <pivotFields count="46">
    <pivotField axis="axisRow" showAll="0" defaultSubtotal="0">
      <items count="3">
        <item x="0"/>
        <item x="1"/>
        <item x="2"/>
      </items>
    </pivotField>
    <pivotField showAll="0"/>
    <pivotField showAll="0"/>
    <pivotField showAll="0"/>
    <pivotField numFmtId="169" showAll="0"/>
    <pivotField dataField="1" showAll="0"/>
    <pivotField showAll="0"/>
    <pivotField showAll="0" defaultSubtotal="0"/>
    <pivotField showAll="0" defaultSubtotal="0"/>
    <pivotField numFmtId="169" showAll="0"/>
    <pivotField dataField="1" numFmtId="3" showAll="0"/>
    <pivotField numFmtId="169" showAll="0"/>
    <pivotField numFmtId="169" showAll="0"/>
    <pivotField numFmtId="169" showAll="0"/>
    <pivotField showAll="0"/>
    <pivotField showAll="0"/>
    <pivotField showAll="0"/>
    <pivotField numFmtId="169" showAll="0"/>
    <pivotField dataField="1" showAll="0"/>
    <pivotField showAll="0"/>
    <pivotField showAll="0" defaultSubtotal="0"/>
    <pivotField showAll="0" defaultSubtotal="0"/>
    <pivotField numFmtId="169" showAll="0"/>
    <pivotField dataField="1" numFmtId="3" showAll="0"/>
    <pivotField numFmtId="169" showAll="0"/>
    <pivotField numFmtId="169" showAll="0"/>
    <pivotField numFmtId="169" showAll="0"/>
    <pivotField showAll="0"/>
    <pivotField showAll="0"/>
    <pivotField showAll="0"/>
    <pivotField numFmtId="169" showAll="0"/>
    <pivotField dataField="1" showAll="0"/>
    <pivotField showAll="0"/>
    <pivotField showAll="0" defaultSubtotal="0"/>
    <pivotField showAll="0" defaultSubtotal="0"/>
    <pivotField numFmtId="169" showAll="0"/>
    <pivotField dataField="1" numFmtId="3" showAll="0"/>
    <pivotField numFmtId="169" showAll="0"/>
    <pivotField numFmtId="169" showAll="0"/>
    <pivotField numFmtId="169" showAll="0"/>
    <pivotField dataField="1" numFmtId="3" showAll="0" defaultSubtotal="0"/>
    <pivotField dataField="1" numFmtId="3" showAll="0" defaultSubtotal="0"/>
    <pivotField numFmtId="169" showAll="0" defaultSubtotal="0"/>
    <pivotField numFmtId="169" showAll="0" defaultSubtotal="0"/>
    <pivotField numFmtId="169" showAll="0" defaultSubtotal="0"/>
    <pivotField dragToRow="0" dragToCol="0" dragToPage="0" showAll="0" defaultSubtota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dataFields count="8">
    <dataField name="Bornes de recharge normale " fld="5" baseField="0" baseItem="0"/>
    <dataField name="Bornes de recharge accélérée " fld="18" baseField="0" baseItem="0"/>
    <dataField name="Borne de recharge rapide " fld="31" baseField="0" baseItem="0"/>
    <dataField name="Total de bornes" fld="40" baseField="0" baseItem="0"/>
    <dataField name="PDC de recharge normale " fld="10" baseField="0" baseItem="0"/>
    <dataField name="PDC de recharge accélérée " fld="23" baseField="0" baseItem="0"/>
    <dataField name="PDC de recharge rapide" fld="36" baseField="0" baseItem="0"/>
    <dataField name="Total de PDC" fld="41" baseField="0" baseItem="0"/>
  </dataFields>
  <formats count="22">
    <format dxfId="44">
      <pivotArea type="all" dataOnly="0" outline="0" collapsedLevelsAreSubtotals="1" fieldPosition="0"/>
    </format>
    <format dxfId="43">
      <pivotArea type="all" dataOnly="0" outline="0" collapsedLevelsAreSubtotals="1" fieldPosition="0"/>
    </format>
    <format dxfId="42">
      <pivotArea dataOnly="0" labelOnly="1" grandRow="1" outline="0" fieldPosition="0"/>
    </format>
    <format dxfId="41">
      <pivotArea dataOnly="0" labelOnly="1" outline="0" fieldPosition="0">
        <references count="1">
          <reference field="4294967294" count="5">
            <x v="0"/>
            <x v="1"/>
            <x v="2"/>
            <x v="4"/>
            <x v="5"/>
          </reference>
        </references>
      </pivotArea>
    </format>
    <format dxfId="40">
      <pivotArea dataOnly="0" labelOnly="1" outline="0" fieldPosition="0">
        <references count="1">
          <reference field="4294967294" count="1">
            <x v="6"/>
          </reference>
        </references>
      </pivotArea>
    </format>
    <format dxfId="39">
      <pivotArea dataOnly="0" labelOnly="1" outline="0" fieldPosition="0">
        <references count="1">
          <reference field="4294967294" count="6">
            <x v="0"/>
            <x v="1"/>
            <x v="2"/>
            <x v="4"/>
            <x v="5"/>
            <x v="6"/>
          </reference>
        </references>
      </pivotArea>
    </format>
    <format dxfId="38">
      <pivotArea dataOnly="0" labelOnly="1" outline="0" fieldPosition="0">
        <references count="1">
          <reference field="4294967294" count="6">
            <x v="0"/>
            <x v="1"/>
            <x v="2"/>
            <x v="4"/>
            <x v="5"/>
            <x v="6"/>
          </reference>
        </references>
      </pivotArea>
    </format>
    <format dxfId="37">
      <pivotArea dataOnly="0" labelOnly="1" outline="0" fieldPosition="0">
        <references count="1">
          <reference field="4294967294" count="6">
            <x v="0"/>
            <x v="1"/>
            <x v="2"/>
            <x v="4"/>
            <x v="5"/>
            <x v="6"/>
          </reference>
        </references>
      </pivotArea>
    </format>
    <format dxfId="36">
      <pivotArea grandRow="1" outline="0" collapsedLevelsAreSubtotals="1" fieldPosition="0"/>
    </format>
    <format dxfId="35">
      <pivotArea dataOnly="0" labelOnly="1" grandRow="1" outline="0" fieldPosition="0"/>
    </format>
    <format dxfId="34">
      <pivotArea type="all" dataOnly="0" outline="0" collapsedLevelsAreSubtotals="1" fieldPosition="0"/>
    </format>
    <format dxfId="33">
      <pivotArea type="all" dataOnly="0" outline="0" collapsedLevelsAreSubtotals="1" fieldPosition="0"/>
    </format>
    <format dxfId="32">
      <pivotArea dataOnly="0" labelOnly="1" outline="0" fieldPosition="0">
        <references count="1">
          <reference field="4294967294" count="6">
            <x v="0"/>
            <x v="1"/>
            <x v="2"/>
            <x v="4"/>
            <x v="5"/>
            <x v="6"/>
          </reference>
        </references>
      </pivotArea>
    </format>
    <format dxfId="31">
      <pivotArea dataOnly="0" labelOnly="1" fieldPosition="0">
        <references count="1">
          <reference field="0" count="0"/>
        </references>
      </pivotArea>
    </format>
    <format dxfId="30">
      <pivotArea dataOnly="0" labelOnly="1" grandRow="1" outline="0" fieldPosition="0"/>
    </format>
    <format dxfId="29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28">
      <pivotArea dataOnly="0" labelOnly="1" outline="0" fieldPosition="0">
        <references count="1">
          <reference field="4294967294" count="1">
            <x v="7"/>
          </reference>
        </references>
      </pivotArea>
    </format>
    <format dxfId="27">
      <pivotArea dataOnly="0" outline="0" collapsedLevelsAreSubtotals="1" fieldPosition="0">
        <references count="1">
          <reference field="4294967294" count="2">
            <x v="3"/>
            <x v="4"/>
          </reference>
        </references>
      </pivotArea>
    </format>
    <format dxfId="26">
      <pivotArea outline="0" collapsedLevelsAreSubtotals="1" fieldPosition="0">
        <references count="1">
          <reference field="4294967294" count="2" selected="0">
            <x v="3"/>
            <x v="4"/>
          </reference>
        </references>
      </pivotArea>
    </format>
    <format dxfId="25">
      <pivotArea dataOnly="0" labelOnly="1" outline="0" fieldPosition="0">
        <references count="1">
          <reference field="4294967294" count="2">
            <x v="3"/>
            <x v="4"/>
          </reference>
        </references>
      </pivotArea>
    </format>
    <format dxfId="24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23">
      <pivotArea outline="0" collapsedLevelsAreSubtotals="1" fieldPosition="0">
        <references count="1">
          <reference field="4294967294" count="1" selected="0">
            <x v="7"/>
          </reference>
        </references>
      </pivotArea>
    </format>
  </formats>
  <pivotTableStyleInfo name="PivotStyleMedium9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Coûts du projet" cacheId="1" applyNumberFormats="0" applyBorderFormats="0" applyFontFormats="0" applyPatternFormats="0" applyAlignmentFormats="0" applyWidthHeightFormats="1" dataCaption="Valeurs" grandTotalCaption="Total" updatedVersion="4" itemPrintTitles="1" createdVersion="4" indent="0" outline="1" outlineData="1" multipleFieldFilters="0">
  <location ref="A1:G5" firstHeaderRow="0" firstDataRow="1" firstDataCol="1"/>
  <pivotFields count="46">
    <pivotField axis="axisRow" showAll="0" defaultSubtotal="0">
      <items count="3">
        <item x="0"/>
        <item x="1"/>
        <item x="2"/>
      </items>
    </pivotField>
    <pivotField showAll="0"/>
    <pivotField showAll="0"/>
    <pivotField showAll="0"/>
    <pivotField numFmtId="169" showAll="0"/>
    <pivotField showAll="0"/>
    <pivotField showAll="0"/>
    <pivotField showAll="0" defaultSubtotal="0"/>
    <pivotField showAll="0" defaultSubtotal="0"/>
    <pivotField numFmtId="169" showAll="0"/>
    <pivotField numFmtId="3" showAll="0"/>
    <pivotField numFmtId="169" showAll="0"/>
    <pivotField dataField="1" numFmtId="169" showAll="0"/>
    <pivotField numFmtId="169" showAll="0"/>
    <pivotField showAll="0"/>
    <pivotField showAll="0"/>
    <pivotField showAll="0"/>
    <pivotField numFmtId="169" showAll="0"/>
    <pivotField showAll="0"/>
    <pivotField showAll="0"/>
    <pivotField showAll="0" defaultSubtotal="0"/>
    <pivotField showAll="0" defaultSubtotal="0"/>
    <pivotField numFmtId="169" showAll="0"/>
    <pivotField numFmtId="3" showAll="0"/>
    <pivotField numFmtId="169" showAll="0"/>
    <pivotField dataField="1" numFmtId="169" showAll="0"/>
    <pivotField numFmtId="169" showAll="0"/>
    <pivotField showAll="0"/>
    <pivotField showAll="0"/>
    <pivotField showAll="0"/>
    <pivotField numFmtId="169" showAll="0"/>
    <pivotField showAll="0"/>
    <pivotField showAll="0"/>
    <pivotField showAll="0" defaultSubtotal="0"/>
    <pivotField showAll="0" defaultSubtotal="0"/>
    <pivotField numFmtId="169" showAll="0"/>
    <pivotField numFmtId="3" showAll="0"/>
    <pivotField numFmtId="169" showAll="0"/>
    <pivotField dataField="1" numFmtId="169" showAll="0"/>
    <pivotField numFmtId="169" showAll="0"/>
    <pivotField numFmtId="3" showAll="0" defaultSubtotal="0"/>
    <pivotField numFmtId="3" showAll="0" defaultSubtotal="0"/>
    <pivotField dataField="1" numFmtId="169" showAll="0" defaultSubtotal="0"/>
    <pivotField dataField="1" numFmtId="169" showAll="0" defaultSubtotal="0"/>
    <pivotField dataField="1" numFmtId="169" showAll="0" defaultSubtotal="0"/>
    <pivotField dragToRow="0" dragToCol="0" dragToPage="0" showAll="0" defaultSubtota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Coûts totaux" fld="42" baseField="0" baseItem="2"/>
    <dataField name="Coûts éligibles" fld="43" baseField="0" baseItem="2"/>
    <dataField name="dont recharge normale" fld="12" baseField="0" baseItem="0"/>
    <dataField name="dont recharge accélérée" fld="25" baseField="0" baseItem="0"/>
    <dataField name="dont recharge rapide" fld="38" baseField="0" baseItem="0"/>
    <dataField name="Aide PIA" fld="44" baseField="0" baseItem="0"/>
  </dataFields>
  <formats count="23">
    <format dxfId="22">
      <pivotArea type="all" dataOnly="0" outline="0" fieldPosition="0"/>
    </format>
    <format dxfId="21">
      <pivotArea type="all" dataOnly="0" outline="0" fieldPosition="0"/>
    </format>
    <format dxfId="20">
      <pivotArea dataOnly="0" labelOnly="1" grandRow="1" outline="0" fieldPosition="0"/>
    </format>
    <format dxfId="19">
      <pivotArea grandRow="1" outline="0" fieldPosition="0"/>
    </format>
    <format dxfId="18">
      <pivotArea dataOnly="0" labelOnly="1" grandRow="1" outline="0" fieldPosition="0"/>
    </format>
    <format dxfId="17">
      <pivotArea type="all" dataOnly="0" outline="0" fieldPosition="0"/>
    </format>
    <format dxfId="16">
      <pivotArea type="all" dataOnly="0" outline="0" fieldPosition="0"/>
    </format>
    <format dxfId="15">
      <pivotArea outline="0" fieldPosition="0"/>
    </format>
    <format dxfId="14">
      <pivotArea dataOnly="0" labelOnly="1" outline="0" fieldPosition="0">
        <references count="1">
          <reference field="4294967294" count="4">
            <x v="0"/>
            <x v="1"/>
            <x v="4"/>
            <x v="5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4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4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4"/>
          </reference>
        </references>
      </pivotArea>
    </format>
    <format dxfId="10">
      <pivotArea fieldPosition="0">
        <references count="1">
          <reference field="4294967294" count="1">
            <x v="5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5"/>
          </reference>
        </references>
      </pivotArea>
    </format>
    <format dxfId="8">
      <pivotArea field="0" grandRow="1" axis="axisRow" fieldPosition="0">
        <references count="1">
          <reference field="4294967294" count="1">
            <x v="5"/>
          </reference>
        </references>
      </pivotArea>
    </format>
    <format dxfId="7">
      <pivotArea dataOnly="0" labelOnly="1" outline="0" fieldPosition="0">
        <references count="1">
          <reference field="4294967294" count="2">
            <x v="2"/>
            <x v="3"/>
          </reference>
        </references>
      </pivotArea>
    </format>
    <format dxfId="6">
      <pivotArea dataOnly="0" labelOnly="1" fieldPosition="0">
        <references count="1">
          <reference field="0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3">
      <pivotArea dataOnly="0" labelOnly="1" outline="0" fieldPosition="0">
        <references count="1">
          <reference field="4294967294" count="3">
            <x v="2"/>
            <x v="3"/>
            <x v="4"/>
          </reference>
        </references>
      </pivotArea>
    </format>
    <format dxfId="2">
      <pivotArea dataOnly="0" labelOnly="1" outline="0" fieldPosition="0">
        <references count="1">
          <reference field="4294967294" count="3">
            <x v="2"/>
            <x v="3"/>
            <x v="4"/>
          </reference>
        </references>
      </pivotArea>
    </format>
    <format dxfId="1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0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</formats>
  <pivotTableStyleInfo name="PivotStyleMedium9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9" enableFormatConditionsCalculation="0">
    <tabColor indexed="42"/>
    <pageSetUpPr fitToPage="1"/>
  </sheetPr>
  <dimension ref="A1:M124"/>
  <sheetViews>
    <sheetView workbookViewId="0">
      <selection activeCell="G30" sqref="G30"/>
    </sheetView>
  </sheetViews>
  <sheetFormatPr baseColWidth="10" defaultRowHeight="12.75"/>
  <cols>
    <col min="1" max="1" width="11.85546875" customWidth="1"/>
    <col min="2" max="2" width="14.85546875" customWidth="1"/>
    <col min="3" max="3" width="13.140625" style="27" customWidth="1"/>
    <col min="4" max="4" width="11.5703125" style="27" customWidth="1"/>
    <col min="5" max="5" width="15.7109375" style="27" customWidth="1"/>
    <col min="6" max="6" width="25.42578125" style="27" customWidth="1"/>
    <col min="7" max="7" width="18.85546875" style="12" customWidth="1"/>
    <col min="8" max="8" width="11.5703125" style="12" customWidth="1"/>
    <col min="9" max="9" width="15.7109375" customWidth="1"/>
    <col min="10" max="10" width="25.42578125" customWidth="1"/>
    <col min="11" max="11" width="12.42578125" customWidth="1"/>
    <col min="12" max="13" width="13.85546875" customWidth="1"/>
    <col min="14" max="14" width="31.85546875" customWidth="1"/>
    <col min="15" max="15" width="31" customWidth="1"/>
    <col min="16" max="16" width="12" customWidth="1"/>
    <col min="17" max="21" width="13.85546875" customWidth="1"/>
    <col min="22" max="27" width="13.85546875" bestFit="1" customWidth="1"/>
    <col min="28" max="28" width="5" customWidth="1"/>
  </cols>
  <sheetData>
    <row r="1" spans="1:13">
      <c r="G1" s="27"/>
    </row>
    <row r="2" spans="1:13">
      <c r="G2" s="27"/>
    </row>
    <row r="3" spans="1:13">
      <c r="A3" s="1"/>
      <c r="B3" s="4" t="s">
        <v>1</v>
      </c>
      <c r="C3" s="14"/>
      <c r="D3" s="14"/>
      <c r="E3" s="14"/>
      <c r="F3" s="15"/>
      <c r="G3"/>
      <c r="H3"/>
    </row>
    <row r="4" spans="1:13" s="37" customFormat="1" ht="24.75" customHeight="1">
      <c r="A4" s="33" t="s">
        <v>8</v>
      </c>
      <c r="B4" s="34" t="s">
        <v>13</v>
      </c>
      <c r="C4" s="35" t="s">
        <v>23</v>
      </c>
      <c r="D4" s="35" t="s">
        <v>24</v>
      </c>
      <c r="E4" s="35" t="s">
        <v>17</v>
      </c>
      <c r="F4" s="36" t="s">
        <v>18</v>
      </c>
      <c r="G4"/>
      <c r="H4"/>
      <c r="I4"/>
      <c r="J4"/>
      <c r="K4"/>
      <c r="L4"/>
      <c r="M4"/>
    </row>
    <row r="5" spans="1:13">
      <c r="A5" s="1" t="s">
        <v>2</v>
      </c>
      <c r="B5" s="22">
        <v>114200</v>
      </c>
      <c r="C5" s="23">
        <v>114200</v>
      </c>
      <c r="D5" s="23">
        <v>0</v>
      </c>
      <c r="E5" s="23" t="e">
        <v>#NAME?</v>
      </c>
      <c r="F5" s="54" t="e">
        <v>#NAME?</v>
      </c>
      <c r="G5"/>
      <c r="H5"/>
    </row>
    <row r="6" spans="1:13">
      <c r="A6" s="8" t="s">
        <v>3</v>
      </c>
      <c r="B6" s="19">
        <v>102700</v>
      </c>
      <c r="C6" s="20">
        <v>69700</v>
      </c>
      <c r="D6" s="20">
        <v>0</v>
      </c>
      <c r="E6" s="20" t="e">
        <v>#NAME?</v>
      </c>
      <c r="F6" s="55" t="e">
        <v>#NAME?</v>
      </c>
      <c r="G6"/>
      <c r="H6"/>
    </row>
    <row r="7" spans="1:13">
      <c r="A7" s="8" t="s">
        <v>4</v>
      </c>
      <c r="B7" s="19">
        <v>74500</v>
      </c>
      <c r="C7" s="20">
        <v>74500</v>
      </c>
      <c r="D7" s="20">
        <v>0</v>
      </c>
      <c r="E7" s="20" t="e">
        <v>#NAME?</v>
      </c>
      <c r="F7" s="55" t="e">
        <v>#NAME?</v>
      </c>
      <c r="G7"/>
      <c r="H7"/>
    </row>
    <row r="8" spans="1:13">
      <c r="A8" s="8" t="s">
        <v>5</v>
      </c>
      <c r="B8" s="19">
        <v>0</v>
      </c>
      <c r="C8" s="20">
        <v>0</v>
      </c>
      <c r="D8" s="20">
        <v>0</v>
      </c>
      <c r="E8" s="20">
        <v>0</v>
      </c>
      <c r="F8" s="55">
        <v>0</v>
      </c>
      <c r="G8"/>
      <c r="H8"/>
    </row>
    <row r="9" spans="1:13">
      <c r="A9" s="8" t="s">
        <v>6</v>
      </c>
      <c r="B9" s="19">
        <v>0</v>
      </c>
      <c r="C9" s="20">
        <v>0</v>
      </c>
      <c r="D9" s="20">
        <v>0</v>
      </c>
      <c r="E9" s="20">
        <v>0</v>
      </c>
      <c r="F9" s="55">
        <v>0</v>
      </c>
      <c r="G9"/>
      <c r="H9"/>
    </row>
    <row r="10" spans="1:13">
      <c r="A10" s="8" t="s">
        <v>7</v>
      </c>
      <c r="B10" s="19">
        <v>0</v>
      </c>
      <c r="C10" s="20">
        <v>0</v>
      </c>
      <c r="D10" s="20">
        <v>0</v>
      </c>
      <c r="E10" s="20">
        <v>0</v>
      </c>
      <c r="F10" s="55">
        <v>0</v>
      </c>
      <c r="G10"/>
      <c r="H10"/>
    </row>
    <row r="11" spans="1:13">
      <c r="A11" s="10" t="s">
        <v>0</v>
      </c>
      <c r="B11" s="25">
        <v>291400</v>
      </c>
      <c r="C11" s="26">
        <v>258400</v>
      </c>
      <c r="D11" s="26">
        <v>0</v>
      </c>
      <c r="E11" s="26" t="e">
        <v>#NAME?</v>
      </c>
      <c r="F11" s="56" t="e">
        <v>#NAME?</v>
      </c>
      <c r="G11"/>
      <c r="H11"/>
    </row>
    <row r="12" spans="1:13">
      <c r="C12"/>
      <c r="D12"/>
      <c r="E12"/>
      <c r="F12"/>
      <c r="G12"/>
      <c r="H12"/>
    </row>
    <row r="13" spans="1:13">
      <c r="C13"/>
      <c r="D13"/>
      <c r="E13"/>
      <c r="F13"/>
      <c r="G13"/>
      <c r="H13"/>
    </row>
    <row r="14" spans="1:13">
      <c r="C14"/>
      <c r="D14"/>
      <c r="E14"/>
      <c r="F14"/>
      <c r="G14"/>
      <c r="H14"/>
    </row>
    <row r="15" spans="1:13">
      <c r="C15"/>
      <c r="D15"/>
      <c r="E15"/>
      <c r="F15"/>
      <c r="G15"/>
      <c r="H15"/>
    </row>
    <row r="16" spans="1:13">
      <c r="C16"/>
      <c r="D16"/>
      <c r="E16"/>
      <c r="F16"/>
      <c r="G16"/>
      <c r="H16"/>
    </row>
    <row r="17" spans="3:8">
      <c r="C17"/>
      <c r="D17"/>
      <c r="E17"/>
      <c r="F17"/>
      <c r="G17"/>
      <c r="H17"/>
    </row>
    <row r="18" spans="3:8">
      <c r="C18"/>
      <c r="D18"/>
      <c r="E18"/>
      <c r="F18"/>
      <c r="G18"/>
      <c r="H18"/>
    </row>
    <row r="19" spans="3:8">
      <c r="C19"/>
      <c r="D19"/>
      <c r="E19"/>
      <c r="F19"/>
      <c r="G19"/>
      <c r="H19"/>
    </row>
    <row r="20" spans="3:8">
      <c r="C20"/>
      <c r="D20"/>
      <c r="E20"/>
      <c r="F20"/>
      <c r="G20"/>
      <c r="H20"/>
    </row>
    <row r="21" spans="3:8">
      <c r="C21"/>
      <c r="D21"/>
      <c r="E21"/>
      <c r="F21"/>
      <c r="G21"/>
      <c r="H21"/>
    </row>
    <row r="22" spans="3:8">
      <c r="C22"/>
      <c r="D22"/>
      <c r="E22"/>
      <c r="F22"/>
      <c r="G22"/>
      <c r="H22"/>
    </row>
    <row r="23" spans="3:8">
      <c r="C23"/>
      <c r="D23"/>
      <c r="E23"/>
      <c r="F23"/>
      <c r="G23"/>
      <c r="H23"/>
    </row>
    <row r="24" spans="3:8">
      <c r="C24"/>
      <c r="D24"/>
      <c r="E24"/>
      <c r="F24"/>
      <c r="G24"/>
      <c r="H24"/>
    </row>
    <row r="25" spans="3:8">
      <c r="C25"/>
      <c r="D25"/>
      <c r="E25"/>
      <c r="F25"/>
      <c r="G25"/>
      <c r="H25"/>
    </row>
    <row r="26" spans="3:8">
      <c r="C26"/>
      <c r="D26"/>
      <c r="E26"/>
      <c r="F26"/>
      <c r="G26"/>
      <c r="H26"/>
    </row>
    <row r="27" spans="3:8">
      <c r="C27"/>
      <c r="D27"/>
      <c r="E27"/>
      <c r="F27"/>
      <c r="G27"/>
      <c r="H27"/>
    </row>
    <row r="28" spans="3:8">
      <c r="C28"/>
      <c r="D28"/>
      <c r="E28"/>
      <c r="F28"/>
      <c r="G28"/>
      <c r="H28"/>
    </row>
    <row r="29" spans="3:8">
      <c r="C29"/>
      <c r="D29"/>
      <c r="E29"/>
      <c r="F29"/>
      <c r="G29"/>
      <c r="H29"/>
    </row>
    <row r="30" spans="3:8">
      <c r="C30"/>
      <c r="D30"/>
      <c r="E30"/>
      <c r="F30"/>
      <c r="G30"/>
      <c r="H30"/>
    </row>
    <row r="31" spans="3:8">
      <c r="C31"/>
      <c r="D31"/>
      <c r="E31"/>
      <c r="F31"/>
      <c r="G31"/>
      <c r="H31"/>
    </row>
    <row r="32" spans="3:8">
      <c r="C32"/>
      <c r="D32"/>
      <c r="E32"/>
      <c r="F32"/>
      <c r="G32"/>
      <c r="H32"/>
    </row>
    <row r="33" spans="3:8">
      <c r="C33"/>
      <c r="D33"/>
      <c r="E33"/>
      <c r="F33"/>
      <c r="G33"/>
      <c r="H33"/>
    </row>
    <row r="34" spans="3:8">
      <c r="C34"/>
      <c r="D34"/>
      <c r="E34"/>
      <c r="F34"/>
      <c r="G34"/>
      <c r="H34"/>
    </row>
    <row r="35" spans="3:8">
      <c r="C35"/>
      <c r="D35"/>
      <c r="E35"/>
      <c r="F35"/>
      <c r="G35"/>
      <c r="H35"/>
    </row>
    <row r="36" spans="3:8">
      <c r="C36"/>
      <c r="D36"/>
      <c r="E36"/>
      <c r="F36"/>
      <c r="G36"/>
      <c r="H36"/>
    </row>
    <row r="37" spans="3:8">
      <c r="C37"/>
      <c r="D37"/>
      <c r="E37"/>
      <c r="F37"/>
      <c r="G37"/>
      <c r="H37"/>
    </row>
    <row r="38" spans="3:8">
      <c r="C38"/>
      <c r="D38"/>
      <c r="E38"/>
      <c r="F38"/>
      <c r="G38"/>
      <c r="H38"/>
    </row>
    <row r="39" spans="3:8">
      <c r="C39"/>
      <c r="D39"/>
      <c r="E39"/>
      <c r="F39"/>
      <c r="G39"/>
      <c r="H39"/>
    </row>
    <row r="40" spans="3:8">
      <c r="C40"/>
      <c r="D40"/>
      <c r="E40"/>
      <c r="F40"/>
      <c r="G40"/>
      <c r="H40"/>
    </row>
    <row r="41" spans="3:8">
      <c r="C41"/>
      <c r="D41"/>
      <c r="E41"/>
      <c r="F41"/>
      <c r="G41"/>
      <c r="H41"/>
    </row>
    <row r="42" spans="3:8">
      <c r="C42"/>
      <c r="D42"/>
      <c r="E42"/>
      <c r="F42"/>
      <c r="G42"/>
      <c r="H42"/>
    </row>
    <row r="43" spans="3:8">
      <c r="C43"/>
      <c r="D43"/>
      <c r="E43"/>
      <c r="F43"/>
      <c r="G43"/>
      <c r="H43"/>
    </row>
    <row r="44" spans="3:8">
      <c r="C44"/>
      <c r="D44"/>
      <c r="E44"/>
      <c r="F44"/>
      <c r="G44"/>
      <c r="H44"/>
    </row>
    <row r="45" spans="3:8">
      <c r="C45"/>
      <c r="D45"/>
      <c r="E45"/>
      <c r="F45"/>
      <c r="G45"/>
      <c r="H45"/>
    </row>
    <row r="46" spans="3:8">
      <c r="C46"/>
      <c r="D46"/>
      <c r="E46"/>
      <c r="F46"/>
      <c r="G46"/>
      <c r="H46"/>
    </row>
    <row r="47" spans="3:8">
      <c r="C47"/>
      <c r="D47"/>
      <c r="E47"/>
      <c r="F47"/>
      <c r="G47"/>
      <c r="H47"/>
    </row>
    <row r="48" spans="3:8">
      <c r="C48"/>
      <c r="D48"/>
      <c r="E48"/>
      <c r="F48"/>
      <c r="G48"/>
      <c r="H48"/>
    </row>
    <row r="49" spans="3:8">
      <c r="C49"/>
      <c r="D49"/>
      <c r="E49"/>
      <c r="F49"/>
      <c r="G49"/>
      <c r="H49"/>
    </row>
    <row r="50" spans="3:8">
      <c r="C50"/>
      <c r="D50"/>
      <c r="E50"/>
      <c r="F50"/>
      <c r="G50"/>
      <c r="H50"/>
    </row>
    <row r="51" spans="3:8">
      <c r="C51"/>
      <c r="D51"/>
      <c r="E51"/>
      <c r="F51"/>
      <c r="G51"/>
      <c r="H51"/>
    </row>
    <row r="52" spans="3:8">
      <c r="C52"/>
      <c r="D52"/>
      <c r="E52"/>
      <c r="F52"/>
      <c r="G52"/>
      <c r="H52"/>
    </row>
    <row r="53" spans="3:8">
      <c r="C53"/>
      <c r="D53"/>
      <c r="E53"/>
      <c r="F53"/>
      <c r="G53"/>
      <c r="H53"/>
    </row>
    <row r="54" spans="3:8">
      <c r="C54"/>
      <c r="D54"/>
      <c r="E54"/>
      <c r="F54"/>
      <c r="G54"/>
      <c r="H54"/>
    </row>
    <row r="55" spans="3:8">
      <c r="C55"/>
      <c r="D55"/>
      <c r="E55"/>
      <c r="F55"/>
      <c r="G55"/>
      <c r="H55"/>
    </row>
    <row r="56" spans="3:8">
      <c r="C56"/>
      <c r="D56"/>
      <c r="E56"/>
      <c r="F56"/>
      <c r="G56"/>
      <c r="H56"/>
    </row>
    <row r="57" spans="3:8">
      <c r="C57"/>
      <c r="D57"/>
      <c r="E57"/>
      <c r="F57"/>
      <c r="G57"/>
      <c r="H57"/>
    </row>
    <row r="58" spans="3:8">
      <c r="C58"/>
      <c r="D58"/>
      <c r="E58"/>
      <c r="F58"/>
      <c r="G58"/>
      <c r="H58"/>
    </row>
    <row r="59" spans="3:8">
      <c r="C59"/>
      <c r="D59"/>
      <c r="E59"/>
      <c r="F59"/>
      <c r="G59"/>
      <c r="H59"/>
    </row>
    <row r="60" spans="3:8">
      <c r="C60"/>
      <c r="D60"/>
      <c r="E60"/>
      <c r="F60"/>
      <c r="G60"/>
      <c r="H60"/>
    </row>
    <row r="61" spans="3:8">
      <c r="C61"/>
      <c r="D61"/>
      <c r="E61"/>
      <c r="F61"/>
      <c r="G61"/>
      <c r="H61"/>
    </row>
    <row r="62" spans="3:8">
      <c r="C62"/>
      <c r="D62"/>
      <c r="E62"/>
      <c r="F62"/>
      <c r="G62"/>
      <c r="H62"/>
    </row>
    <row r="63" spans="3:8">
      <c r="C63"/>
      <c r="D63"/>
      <c r="E63"/>
      <c r="F63"/>
      <c r="G63"/>
      <c r="H63"/>
    </row>
    <row r="64" spans="3:8">
      <c r="C64"/>
      <c r="D64"/>
      <c r="E64"/>
      <c r="F64"/>
      <c r="G64"/>
      <c r="H64"/>
    </row>
    <row r="65" spans="3:8">
      <c r="C65"/>
      <c r="D65"/>
      <c r="E65"/>
      <c r="F65"/>
      <c r="G65"/>
      <c r="H65"/>
    </row>
    <row r="66" spans="3:8">
      <c r="C66"/>
      <c r="D66"/>
      <c r="E66"/>
      <c r="F66"/>
      <c r="G66"/>
      <c r="H66"/>
    </row>
    <row r="67" spans="3:8">
      <c r="C67"/>
      <c r="D67"/>
      <c r="E67"/>
      <c r="F67"/>
      <c r="G67"/>
      <c r="H67"/>
    </row>
    <row r="68" spans="3:8">
      <c r="C68"/>
      <c r="D68"/>
      <c r="E68"/>
      <c r="F68"/>
      <c r="G68"/>
      <c r="H68"/>
    </row>
    <row r="69" spans="3:8">
      <c r="C69"/>
      <c r="D69"/>
      <c r="E69"/>
      <c r="F69"/>
      <c r="G69"/>
      <c r="H69"/>
    </row>
    <row r="70" spans="3:8">
      <c r="C70"/>
      <c r="D70"/>
      <c r="E70"/>
      <c r="F70"/>
      <c r="G70"/>
      <c r="H70"/>
    </row>
    <row r="71" spans="3:8">
      <c r="C71"/>
      <c r="D71"/>
      <c r="E71"/>
      <c r="F71"/>
      <c r="G71"/>
      <c r="H71"/>
    </row>
    <row r="72" spans="3:8">
      <c r="C72"/>
      <c r="D72"/>
      <c r="E72"/>
      <c r="F72"/>
      <c r="G72"/>
      <c r="H72"/>
    </row>
    <row r="73" spans="3:8">
      <c r="C73"/>
      <c r="D73"/>
      <c r="E73"/>
      <c r="F73"/>
      <c r="G73"/>
      <c r="H73"/>
    </row>
    <row r="74" spans="3:8">
      <c r="C74"/>
      <c r="D74"/>
      <c r="E74"/>
      <c r="F74"/>
      <c r="G74"/>
      <c r="H74"/>
    </row>
    <row r="75" spans="3:8">
      <c r="C75"/>
      <c r="D75"/>
      <c r="E75"/>
      <c r="F75"/>
      <c r="G75"/>
      <c r="H75"/>
    </row>
    <row r="76" spans="3:8">
      <c r="C76"/>
      <c r="D76"/>
      <c r="E76"/>
      <c r="F76"/>
      <c r="G76"/>
      <c r="H76"/>
    </row>
    <row r="77" spans="3:8">
      <c r="C77"/>
      <c r="D77"/>
      <c r="E77"/>
      <c r="F77"/>
      <c r="G77"/>
      <c r="H77"/>
    </row>
    <row r="78" spans="3:8">
      <c r="C78"/>
      <c r="D78"/>
      <c r="E78"/>
      <c r="F78"/>
      <c r="G78"/>
      <c r="H78"/>
    </row>
    <row r="79" spans="3:8">
      <c r="C79"/>
      <c r="D79"/>
      <c r="E79"/>
      <c r="F79"/>
      <c r="G79"/>
      <c r="H79"/>
    </row>
    <row r="80" spans="3:8">
      <c r="C80"/>
      <c r="D80"/>
      <c r="E80"/>
      <c r="F80"/>
      <c r="G80"/>
      <c r="H80"/>
    </row>
    <row r="81" spans="3:11">
      <c r="C81"/>
      <c r="D81"/>
      <c r="E81"/>
      <c r="F81"/>
      <c r="G81"/>
      <c r="H81"/>
    </row>
    <row r="82" spans="3:11">
      <c r="C82"/>
      <c r="D82"/>
      <c r="E82"/>
      <c r="F82"/>
      <c r="G82"/>
      <c r="H82"/>
    </row>
    <row r="83" spans="3:11">
      <c r="C83"/>
      <c r="D83"/>
      <c r="E83"/>
      <c r="F83"/>
      <c r="G83"/>
      <c r="H83"/>
    </row>
    <row r="84" spans="3:11">
      <c r="C84"/>
      <c r="D84"/>
      <c r="E84"/>
      <c r="F84"/>
      <c r="G84"/>
      <c r="H84"/>
    </row>
    <row r="85" spans="3:11">
      <c r="C85"/>
      <c r="D85"/>
      <c r="E85"/>
      <c r="F85"/>
    </row>
    <row r="86" spans="3:11">
      <c r="C86"/>
      <c r="D86"/>
      <c r="E86"/>
      <c r="F86"/>
    </row>
    <row r="87" spans="3:11">
      <c r="C87"/>
      <c r="D87"/>
      <c r="E87"/>
      <c r="F87"/>
    </row>
    <row r="88" spans="3:11">
      <c r="C88"/>
      <c r="D88"/>
      <c r="E88"/>
      <c r="F88"/>
    </row>
    <row r="89" spans="3:11">
      <c r="C89"/>
      <c r="D89"/>
      <c r="E89"/>
      <c r="F89"/>
    </row>
    <row r="90" spans="3:11">
      <c r="C90"/>
      <c r="D90"/>
      <c r="E90"/>
      <c r="F90"/>
    </row>
    <row r="91" spans="3:11">
      <c r="C91"/>
      <c r="D91"/>
      <c r="E91"/>
      <c r="F91"/>
      <c r="K91" s="6"/>
    </row>
    <row r="92" spans="3:11">
      <c r="C92"/>
      <c r="D92"/>
      <c r="E92"/>
      <c r="F92"/>
    </row>
    <row r="93" spans="3:11">
      <c r="C93"/>
      <c r="D93"/>
      <c r="E93"/>
      <c r="F93"/>
    </row>
    <row r="94" spans="3:11">
      <c r="C94"/>
      <c r="D94"/>
      <c r="E94"/>
      <c r="F94"/>
    </row>
    <row r="95" spans="3:11">
      <c r="C95"/>
      <c r="D95"/>
      <c r="E95"/>
      <c r="F95"/>
    </row>
    <row r="96" spans="3:11">
      <c r="C96"/>
      <c r="D96"/>
      <c r="E96"/>
      <c r="F96"/>
    </row>
    <row r="97" spans="3:6">
      <c r="C97"/>
      <c r="D97"/>
      <c r="E97"/>
      <c r="F97"/>
    </row>
    <row r="98" spans="3:6">
      <c r="C98"/>
      <c r="D98"/>
      <c r="E98"/>
      <c r="F98"/>
    </row>
    <row r="99" spans="3:6">
      <c r="C99"/>
      <c r="D99"/>
      <c r="E99"/>
      <c r="F99"/>
    </row>
    <row r="100" spans="3:6">
      <c r="C100"/>
      <c r="D100"/>
      <c r="E100"/>
      <c r="F100"/>
    </row>
    <row r="101" spans="3:6">
      <c r="C101"/>
      <c r="D101"/>
      <c r="E101"/>
      <c r="F101"/>
    </row>
    <row r="102" spans="3:6">
      <c r="C102"/>
      <c r="D102"/>
      <c r="E102"/>
      <c r="F102"/>
    </row>
    <row r="103" spans="3:6">
      <c r="C103"/>
      <c r="D103"/>
      <c r="E103"/>
      <c r="F103"/>
    </row>
    <row r="104" spans="3:6">
      <c r="C104"/>
      <c r="D104"/>
      <c r="E104"/>
      <c r="F104"/>
    </row>
    <row r="105" spans="3:6">
      <c r="C105"/>
      <c r="D105"/>
      <c r="E105"/>
      <c r="F105"/>
    </row>
    <row r="106" spans="3:6">
      <c r="C106"/>
      <c r="D106"/>
      <c r="E106"/>
      <c r="F106"/>
    </row>
    <row r="107" spans="3:6">
      <c r="C107"/>
      <c r="D107"/>
      <c r="E107"/>
      <c r="F107"/>
    </row>
    <row r="108" spans="3:6">
      <c r="C108"/>
      <c r="D108"/>
      <c r="E108"/>
      <c r="F108"/>
    </row>
    <row r="109" spans="3:6">
      <c r="C109"/>
      <c r="D109"/>
      <c r="E109"/>
      <c r="F109"/>
    </row>
    <row r="110" spans="3:6">
      <c r="C110"/>
      <c r="D110"/>
      <c r="E110"/>
      <c r="F110"/>
    </row>
    <row r="111" spans="3:6">
      <c r="C111"/>
      <c r="D111"/>
      <c r="E111"/>
      <c r="F111"/>
    </row>
    <row r="112" spans="3:6">
      <c r="C112"/>
      <c r="D112"/>
      <c r="E112"/>
      <c r="F112"/>
    </row>
    <row r="113" spans="3:6">
      <c r="C113"/>
      <c r="D113"/>
      <c r="E113"/>
      <c r="F113"/>
    </row>
    <row r="114" spans="3:6">
      <c r="C114"/>
      <c r="D114"/>
      <c r="E114"/>
      <c r="F114"/>
    </row>
    <row r="115" spans="3:6">
      <c r="C115"/>
      <c r="D115"/>
      <c r="E115"/>
      <c r="F115"/>
    </row>
    <row r="116" spans="3:6">
      <c r="C116"/>
      <c r="D116"/>
      <c r="E116"/>
      <c r="F116"/>
    </row>
    <row r="117" spans="3:6">
      <c r="C117"/>
      <c r="D117"/>
      <c r="E117"/>
      <c r="F117"/>
    </row>
    <row r="118" spans="3:6">
      <c r="C118"/>
      <c r="D118"/>
      <c r="E118"/>
      <c r="F118"/>
    </row>
    <row r="119" spans="3:6">
      <c r="C119"/>
      <c r="D119"/>
      <c r="E119"/>
      <c r="F119"/>
    </row>
    <row r="120" spans="3:6">
      <c r="C120"/>
      <c r="D120"/>
      <c r="E120"/>
      <c r="F120"/>
    </row>
    <row r="121" spans="3:6">
      <c r="C121"/>
      <c r="D121"/>
      <c r="E121"/>
      <c r="F121"/>
    </row>
    <row r="122" spans="3:6">
      <c r="C122"/>
      <c r="D122"/>
      <c r="E122"/>
      <c r="F122"/>
    </row>
    <row r="123" spans="3:6">
      <c r="C123"/>
      <c r="D123"/>
      <c r="E123"/>
      <c r="F123"/>
    </row>
    <row r="124" spans="3:6">
      <c r="C124"/>
      <c r="D124"/>
      <c r="E124"/>
      <c r="F124"/>
    </row>
  </sheetData>
  <phoneticPr fontId="0" type="noConversion"/>
  <pageMargins left="0.78740157499999996" right="0.78740157499999996" top="0.984251969" bottom="0.984251969" header="0.4921259845" footer="0.4921259845"/>
  <pageSetup paperSize="9" scale="72" fitToHeight="8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9" enableFormatConditionsCalculation="0">
    <tabColor indexed="43"/>
    <pageSetUpPr fitToPage="1"/>
  </sheetPr>
  <dimension ref="A1:K18"/>
  <sheetViews>
    <sheetView workbookViewId="0">
      <selection activeCell="B22" sqref="B22"/>
    </sheetView>
  </sheetViews>
  <sheetFormatPr baseColWidth="10" defaultRowHeight="12.75"/>
  <cols>
    <col min="1" max="1" width="23.5703125" customWidth="1"/>
    <col min="2" max="2" width="27.85546875" customWidth="1"/>
    <col min="3" max="5" width="14.42578125" customWidth="1"/>
    <col min="6" max="6" width="12.85546875" customWidth="1"/>
    <col min="7" max="7" width="6.5703125" customWidth="1"/>
    <col min="8" max="10" width="12" customWidth="1"/>
    <col min="11" max="15" width="13.85546875" customWidth="1"/>
    <col min="16" max="21" width="13.85546875" bestFit="1" customWidth="1"/>
    <col min="22" max="22" width="5" customWidth="1"/>
  </cols>
  <sheetData>
    <row r="1" spans="1:11" s="9" customFormat="1"/>
    <row r="3" spans="1:11">
      <c r="A3" s="1"/>
      <c r="B3" s="2"/>
      <c r="C3" s="4" t="s">
        <v>9</v>
      </c>
      <c r="D3" s="2"/>
      <c r="E3" s="2"/>
      <c r="F3" s="3"/>
    </row>
    <row r="4" spans="1:11">
      <c r="A4" s="4" t="s">
        <v>8</v>
      </c>
      <c r="B4" s="4" t="s">
        <v>1</v>
      </c>
      <c r="C4" s="16" t="s">
        <v>12</v>
      </c>
      <c r="D4" s="17" t="s">
        <v>10</v>
      </c>
      <c r="E4" s="17" t="s">
        <v>11</v>
      </c>
      <c r="F4" s="28" t="s">
        <v>0</v>
      </c>
    </row>
    <row r="5" spans="1:11">
      <c r="A5" s="1" t="s">
        <v>2</v>
      </c>
      <c r="B5" s="1" t="s">
        <v>13</v>
      </c>
      <c r="C5" s="45"/>
      <c r="D5" s="46">
        <v>49200</v>
      </c>
      <c r="E5" s="46">
        <v>65000</v>
      </c>
      <c r="F5" s="47">
        <v>114200</v>
      </c>
    </row>
    <row r="6" spans="1:11">
      <c r="A6" s="5"/>
      <c r="B6" s="8" t="s">
        <v>25</v>
      </c>
      <c r="C6" s="48"/>
      <c r="D6" s="49">
        <v>49200</v>
      </c>
      <c r="E6" s="49">
        <v>65000</v>
      </c>
      <c r="F6" s="50">
        <v>114200</v>
      </c>
    </row>
    <row r="7" spans="1:11">
      <c r="A7" s="1" t="s">
        <v>3</v>
      </c>
      <c r="B7" s="1" t="s">
        <v>13</v>
      </c>
      <c r="C7" s="45">
        <v>61500</v>
      </c>
      <c r="D7" s="46">
        <v>41200</v>
      </c>
      <c r="E7" s="46">
        <v>0</v>
      </c>
      <c r="F7" s="47">
        <v>102700</v>
      </c>
    </row>
    <row r="8" spans="1:11">
      <c r="A8" s="5"/>
      <c r="B8" s="8" t="s">
        <v>25</v>
      </c>
      <c r="C8" s="48">
        <v>28500</v>
      </c>
      <c r="D8" s="49">
        <v>41200</v>
      </c>
      <c r="E8" s="49">
        <v>0</v>
      </c>
      <c r="F8" s="50">
        <v>69700</v>
      </c>
      <c r="K8" t="s">
        <v>27</v>
      </c>
    </row>
    <row r="9" spans="1:11">
      <c r="A9" s="1" t="s">
        <v>4</v>
      </c>
      <c r="B9" s="1" t="s">
        <v>13</v>
      </c>
      <c r="C9" s="45"/>
      <c r="D9" s="46">
        <v>0</v>
      </c>
      <c r="E9" s="46">
        <v>74500</v>
      </c>
      <c r="F9" s="47">
        <v>74500</v>
      </c>
    </row>
    <row r="10" spans="1:11">
      <c r="A10" s="5"/>
      <c r="B10" s="8" t="s">
        <v>25</v>
      </c>
      <c r="C10" s="48"/>
      <c r="D10" s="49">
        <v>0</v>
      </c>
      <c r="E10" s="49">
        <v>74500</v>
      </c>
      <c r="F10" s="50">
        <v>74500</v>
      </c>
    </row>
    <row r="11" spans="1:11">
      <c r="A11" s="1" t="s">
        <v>5</v>
      </c>
      <c r="B11" s="1" t="s">
        <v>13</v>
      </c>
      <c r="C11" s="45"/>
      <c r="D11" s="46">
        <v>0</v>
      </c>
      <c r="E11" s="46">
        <v>0</v>
      </c>
      <c r="F11" s="47">
        <v>0</v>
      </c>
    </row>
    <row r="12" spans="1:11">
      <c r="A12" s="5"/>
      <c r="B12" s="8" t="s">
        <v>25</v>
      </c>
      <c r="C12" s="48"/>
      <c r="D12" s="49">
        <v>0</v>
      </c>
      <c r="E12" s="49">
        <v>0</v>
      </c>
      <c r="F12" s="50">
        <v>0</v>
      </c>
    </row>
    <row r="13" spans="1:11">
      <c r="A13" s="1" t="s">
        <v>6</v>
      </c>
      <c r="B13" s="1" t="s">
        <v>13</v>
      </c>
      <c r="C13" s="45"/>
      <c r="D13" s="46"/>
      <c r="E13" s="46">
        <v>0</v>
      </c>
      <c r="F13" s="47">
        <v>0</v>
      </c>
    </row>
    <row r="14" spans="1:11">
      <c r="A14" s="5"/>
      <c r="B14" s="8" t="s">
        <v>25</v>
      </c>
      <c r="C14" s="48"/>
      <c r="D14" s="49"/>
      <c r="E14" s="49">
        <v>0</v>
      </c>
      <c r="F14" s="50">
        <v>0</v>
      </c>
    </row>
    <row r="15" spans="1:11">
      <c r="A15" s="1" t="s">
        <v>7</v>
      </c>
      <c r="B15" s="1" t="s">
        <v>13</v>
      </c>
      <c r="C15" s="45"/>
      <c r="D15" s="46"/>
      <c r="E15" s="46">
        <v>0</v>
      </c>
      <c r="F15" s="47">
        <v>0</v>
      </c>
    </row>
    <row r="16" spans="1:11">
      <c r="A16" s="5"/>
      <c r="B16" s="8" t="s">
        <v>25</v>
      </c>
      <c r="C16" s="48"/>
      <c r="D16" s="49"/>
      <c r="E16" s="49">
        <v>0</v>
      </c>
      <c r="F16" s="50">
        <v>0</v>
      </c>
    </row>
    <row r="17" spans="1:6">
      <c r="A17" s="1" t="s">
        <v>14</v>
      </c>
      <c r="B17" s="2"/>
      <c r="C17" s="45">
        <v>61500</v>
      </c>
      <c r="D17" s="46">
        <v>90400</v>
      </c>
      <c r="E17" s="46">
        <v>139500</v>
      </c>
      <c r="F17" s="47">
        <v>291400</v>
      </c>
    </row>
    <row r="18" spans="1:6">
      <c r="A18" s="10" t="s">
        <v>26</v>
      </c>
      <c r="B18" s="11"/>
      <c r="C18" s="51">
        <v>28500</v>
      </c>
      <c r="D18" s="52">
        <v>90400</v>
      </c>
      <c r="E18" s="52">
        <v>139500</v>
      </c>
      <c r="F18" s="53">
        <v>258400</v>
      </c>
    </row>
  </sheetData>
  <phoneticPr fontId="0" type="noConversion"/>
  <pageMargins left="0.78740157499999996" right="0.78740157499999996" top="0.984251969" bottom="0.984251969" header="0.4921259845" footer="0.4921259845"/>
  <pageSetup paperSize="9" scale="72" fitToHeight="8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18" enableFormatConditionsCalculation="0">
    <tabColor indexed="42"/>
    <pageSetUpPr fitToPage="1"/>
  </sheetPr>
  <dimension ref="A1:K391"/>
  <sheetViews>
    <sheetView workbookViewId="0">
      <selection activeCell="I19" sqref="I19"/>
    </sheetView>
  </sheetViews>
  <sheetFormatPr baseColWidth="10" defaultRowHeight="12.75"/>
  <cols>
    <col min="1" max="1" width="16.42578125" customWidth="1"/>
    <col min="2" max="2" width="31.5703125" customWidth="1"/>
    <col min="3" max="5" width="16.85546875" style="27" customWidth="1"/>
    <col min="6" max="6" width="12.85546875" style="27" customWidth="1"/>
    <col min="7" max="7" width="12.85546875" style="12" customWidth="1"/>
    <col min="8" max="8" width="11.85546875" style="12" customWidth="1"/>
    <col min="9" max="9" width="16.42578125" customWidth="1"/>
    <col min="10" max="16" width="12" customWidth="1"/>
    <col min="17" max="21" width="13.85546875" customWidth="1"/>
    <col min="22" max="27" width="13.85546875" bestFit="1" customWidth="1"/>
    <col min="28" max="28" width="5" customWidth="1"/>
  </cols>
  <sheetData>
    <row r="1" spans="1:8">
      <c r="G1" s="27"/>
    </row>
    <row r="2" spans="1:8">
      <c r="G2" s="27"/>
    </row>
    <row r="3" spans="1:8">
      <c r="A3" s="1"/>
      <c r="B3" s="2"/>
      <c r="C3" s="13" t="s">
        <v>9</v>
      </c>
      <c r="D3" s="14"/>
      <c r="E3" s="14"/>
      <c r="F3" s="15"/>
      <c r="G3"/>
      <c r="H3"/>
    </row>
    <row r="4" spans="1:8">
      <c r="A4" s="4" t="s">
        <v>8</v>
      </c>
      <c r="B4" s="4" t="s">
        <v>1</v>
      </c>
      <c r="C4" s="16" t="s">
        <v>12</v>
      </c>
      <c r="D4" s="17" t="s">
        <v>10</v>
      </c>
      <c r="E4" s="17" t="s">
        <v>11</v>
      </c>
      <c r="F4" s="18" t="s">
        <v>0</v>
      </c>
      <c r="G4"/>
      <c r="H4"/>
    </row>
    <row r="5" spans="1:8">
      <c r="A5" s="1" t="s">
        <v>2</v>
      </c>
      <c r="B5" s="1" t="s">
        <v>13</v>
      </c>
      <c r="C5" s="22"/>
      <c r="D5" s="23">
        <v>49200</v>
      </c>
      <c r="E5" s="23">
        <v>65000</v>
      </c>
      <c r="F5" s="24">
        <v>114200</v>
      </c>
      <c r="G5"/>
      <c r="H5"/>
    </row>
    <row r="6" spans="1:8">
      <c r="A6" s="5"/>
      <c r="B6" s="8" t="s">
        <v>15</v>
      </c>
      <c r="C6" s="19"/>
      <c r="D6" s="20">
        <v>49200</v>
      </c>
      <c r="E6" s="20">
        <v>65000</v>
      </c>
      <c r="F6" s="21">
        <v>114200</v>
      </c>
      <c r="G6"/>
      <c r="H6"/>
    </row>
    <row r="7" spans="1:8">
      <c r="A7" s="5"/>
      <c r="B7" s="38" t="s">
        <v>19</v>
      </c>
      <c r="C7" s="39"/>
      <c r="D7" s="40">
        <v>0</v>
      </c>
      <c r="E7" s="40">
        <v>0</v>
      </c>
      <c r="F7" s="41">
        <v>0</v>
      </c>
      <c r="G7"/>
      <c r="H7"/>
    </row>
    <row r="8" spans="1:8">
      <c r="A8" s="1" t="s">
        <v>3</v>
      </c>
      <c r="B8" s="1" t="s">
        <v>13</v>
      </c>
      <c r="C8" s="22">
        <v>61500</v>
      </c>
      <c r="D8" s="23">
        <v>41200</v>
      </c>
      <c r="E8" s="23">
        <v>0</v>
      </c>
      <c r="F8" s="24">
        <v>102700</v>
      </c>
      <c r="G8"/>
      <c r="H8"/>
    </row>
    <row r="9" spans="1:8">
      <c r="A9" s="5"/>
      <c r="B9" s="8" t="s">
        <v>15</v>
      </c>
      <c r="C9" s="19">
        <v>28500</v>
      </c>
      <c r="D9" s="20">
        <v>41200</v>
      </c>
      <c r="E9" s="20">
        <v>0</v>
      </c>
      <c r="F9" s="21">
        <v>69700</v>
      </c>
      <c r="G9"/>
      <c r="H9"/>
    </row>
    <row r="10" spans="1:8">
      <c r="A10" s="5"/>
      <c r="B10" s="38" t="s">
        <v>19</v>
      </c>
      <c r="C10" s="39">
        <v>0</v>
      </c>
      <c r="D10" s="40">
        <v>0</v>
      </c>
      <c r="E10" s="40">
        <v>0</v>
      </c>
      <c r="F10" s="41">
        <v>0</v>
      </c>
      <c r="G10"/>
      <c r="H10"/>
    </row>
    <row r="11" spans="1:8">
      <c r="A11" s="1" t="s">
        <v>4</v>
      </c>
      <c r="B11" s="1" t="s">
        <v>13</v>
      </c>
      <c r="C11" s="22"/>
      <c r="D11" s="23">
        <v>0</v>
      </c>
      <c r="E11" s="23">
        <v>74500</v>
      </c>
      <c r="F11" s="24">
        <v>74500</v>
      </c>
      <c r="G11"/>
      <c r="H11"/>
    </row>
    <row r="12" spans="1:8">
      <c r="A12" s="5"/>
      <c r="B12" s="8" t="s">
        <v>15</v>
      </c>
      <c r="C12" s="19"/>
      <c r="D12" s="20">
        <v>0</v>
      </c>
      <c r="E12" s="20">
        <v>74500</v>
      </c>
      <c r="F12" s="21">
        <v>74500</v>
      </c>
      <c r="G12"/>
      <c r="H12"/>
    </row>
    <row r="13" spans="1:8">
      <c r="A13" s="5"/>
      <c r="B13" s="38" t="s">
        <v>19</v>
      </c>
      <c r="C13" s="39"/>
      <c r="D13" s="40">
        <v>0</v>
      </c>
      <c r="E13" s="40">
        <v>0</v>
      </c>
      <c r="F13" s="41">
        <v>0</v>
      </c>
      <c r="G13"/>
      <c r="H13"/>
    </row>
    <row r="14" spans="1:8">
      <c r="A14" s="1" t="s">
        <v>5</v>
      </c>
      <c r="B14" s="1" t="s">
        <v>13</v>
      </c>
      <c r="C14" s="22"/>
      <c r="D14" s="23">
        <v>0</v>
      </c>
      <c r="E14" s="23">
        <v>0</v>
      </c>
      <c r="F14" s="24">
        <v>0</v>
      </c>
      <c r="G14"/>
      <c r="H14"/>
    </row>
    <row r="15" spans="1:8">
      <c r="A15" s="5"/>
      <c r="B15" s="8" t="s">
        <v>15</v>
      </c>
      <c r="C15" s="19"/>
      <c r="D15" s="20">
        <v>0</v>
      </c>
      <c r="E15" s="20">
        <v>0</v>
      </c>
      <c r="F15" s="21">
        <v>0</v>
      </c>
      <c r="G15"/>
      <c r="H15"/>
    </row>
    <row r="16" spans="1:8">
      <c r="A16" s="5"/>
      <c r="B16" s="38" t="s">
        <v>19</v>
      </c>
      <c r="C16" s="39"/>
      <c r="D16" s="40">
        <v>0</v>
      </c>
      <c r="E16" s="40">
        <v>0</v>
      </c>
      <c r="F16" s="41">
        <v>0</v>
      </c>
      <c r="G16"/>
      <c r="H16"/>
    </row>
    <row r="17" spans="1:8">
      <c r="A17" s="1" t="s">
        <v>6</v>
      </c>
      <c r="B17" s="1" t="s">
        <v>13</v>
      </c>
      <c r="C17" s="22"/>
      <c r="D17" s="23"/>
      <c r="E17" s="23">
        <v>0</v>
      </c>
      <c r="F17" s="24">
        <v>0</v>
      </c>
      <c r="G17"/>
      <c r="H17"/>
    </row>
    <row r="18" spans="1:8">
      <c r="A18" s="5"/>
      <c r="B18" s="8" t="s">
        <v>15</v>
      </c>
      <c r="C18" s="19"/>
      <c r="D18" s="20"/>
      <c r="E18" s="20">
        <v>0</v>
      </c>
      <c r="F18" s="21">
        <v>0</v>
      </c>
      <c r="G18"/>
      <c r="H18"/>
    </row>
    <row r="19" spans="1:8">
      <c r="A19" s="5"/>
      <c r="B19" s="38" t="s">
        <v>19</v>
      </c>
      <c r="C19" s="39"/>
      <c r="D19" s="40"/>
      <c r="E19" s="40">
        <v>0</v>
      </c>
      <c r="F19" s="41">
        <v>0</v>
      </c>
      <c r="G19"/>
      <c r="H19"/>
    </row>
    <row r="20" spans="1:8">
      <c r="A20" s="1" t="s">
        <v>7</v>
      </c>
      <c r="B20" s="1" t="s">
        <v>13</v>
      </c>
      <c r="C20" s="22"/>
      <c r="D20" s="23"/>
      <c r="E20" s="23">
        <v>0</v>
      </c>
      <c r="F20" s="24">
        <v>0</v>
      </c>
      <c r="G20"/>
      <c r="H20"/>
    </row>
    <row r="21" spans="1:8">
      <c r="A21" s="5"/>
      <c r="B21" s="8" t="s">
        <v>15</v>
      </c>
      <c r="C21" s="19"/>
      <c r="D21" s="20"/>
      <c r="E21" s="20">
        <v>0</v>
      </c>
      <c r="F21" s="21">
        <v>0</v>
      </c>
      <c r="G21"/>
      <c r="H21"/>
    </row>
    <row r="22" spans="1:8">
      <c r="A22" s="5"/>
      <c r="B22" s="38" t="s">
        <v>19</v>
      </c>
      <c r="C22" s="39"/>
      <c r="D22" s="40"/>
      <c r="E22" s="40">
        <v>0</v>
      </c>
      <c r="F22" s="41">
        <v>0</v>
      </c>
      <c r="G22"/>
      <c r="H22"/>
    </row>
    <row r="23" spans="1:8">
      <c r="A23" s="1" t="s">
        <v>14</v>
      </c>
      <c r="B23" s="2"/>
      <c r="C23" s="22">
        <v>61500</v>
      </c>
      <c r="D23" s="23">
        <v>90400</v>
      </c>
      <c r="E23" s="23">
        <v>139500</v>
      </c>
      <c r="F23" s="24">
        <v>291400</v>
      </c>
      <c r="G23"/>
      <c r="H23"/>
    </row>
    <row r="24" spans="1:8">
      <c r="A24" s="1" t="s">
        <v>16</v>
      </c>
      <c r="B24" s="2"/>
      <c r="C24" s="22">
        <v>28500</v>
      </c>
      <c r="D24" s="23">
        <v>90400</v>
      </c>
      <c r="E24" s="23">
        <v>139500</v>
      </c>
      <c r="F24" s="24">
        <v>258400</v>
      </c>
      <c r="G24"/>
      <c r="H24"/>
    </row>
    <row r="25" spans="1:8">
      <c r="A25" s="10" t="s">
        <v>20</v>
      </c>
      <c r="B25" s="11"/>
      <c r="C25" s="42">
        <v>0</v>
      </c>
      <c r="D25" s="43">
        <v>0</v>
      </c>
      <c r="E25" s="43">
        <v>0</v>
      </c>
      <c r="F25" s="44">
        <v>0</v>
      </c>
      <c r="G25"/>
      <c r="H25"/>
    </row>
    <row r="26" spans="1:8">
      <c r="C26"/>
      <c r="D26"/>
      <c r="E26"/>
      <c r="F26"/>
      <c r="G26"/>
      <c r="H26"/>
    </row>
    <row r="27" spans="1:8">
      <c r="C27"/>
      <c r="D27"/>
      <c r="E27"/>
      <c r="F27"/>
      <c r="G27"/>
      <c r="H27"/>
    </row>
    <row r="28" spans="1:8">
      <c r="C28"/>
      <c r="D28"/>
      <c r="E28"/>
      <c r="F28"/>
      <c r="G28"/>
      <c r="H28"/>
    </row>
    <row r="29" spans="1:8">
      <c r="C29"/>
      <c r="D29"/>
      <c r="E29"/>
      <c r="F29"/>
      <c r="G29"/>
      <c r="H29"/>
    </row>
    <row r="30" spans="1:8">
      <c r="C30"/>
      <c r="D30"/>
      <c r="E30"/>
      <c r="F30"/>
      <c r="G30"/>
      <c r="H30"/>
    </row>
    <row r="31" spans="1:8">
      <c r="C31"/>
      <c r="D31"/>
      <c r="E31"/>
      <c r="F31"/>
      <c r="G31"/>
      <c r="H31"/>
    </row>
    <row r="32" spans="1:8">
      <c r="C32"/>
      <c r="D32"/>
      <c r="E32"/>
      <c r="F32"/>
      <c r="G32"/>
      <c r="H32"/>
    </row>
    <row r="33" spans="3:8">
      <c r="C33"/>
      <c r="D33"/>
      <c r="E33"/>
      <c r="F33"/>
      <c r="G33"/>
      <c r="H33"/>
    </row>
    <row r="34" spans="3:8">
      <c r="C34"/>
      <c r="D34"/>
      <c r="E34"/>
      <c r="F34"/>
      <c r="G34"/>
      <c r="H34"/>
    </row>
    <row r="35" spans="3:8">
      <c r="C35"/>
      <c r="D35"/>
      <c r="E35"/>
      <c r="F35"/>
      <c r="G35"/>
      <c r="H35"/>
    </row>
    <row r="36" spans="3:8">
      <c r="C36"/>
      <c r="D36"/>
      <c r="E36"/>
      <c r="F36"/>
      <c r="G36"/>
      <c r="H36"/>
    </row>
    <row r="37" spans="3:8">
      <c r="C37"/>
      <c r="D37"/>
      <c r="E37"/>
      <c r="F37"/>
      <c r="G37"/>
      <c r="H37"/>
    </row>
    <row r="38" spans="3:8">
      <c r="C38"/>
      <c r="D38"/>
      <c r="E38"/>
      <c r="F38"/>
      <c r="G38"/>
      <c r="H38"/>
    </row>
    <row r="39" spans="3:8">
      <c r="C39"/>
      <c r="D39"/>
      <c r="E39"/>
      <c r="F39"/>
      <c r="G39"/>
      <c r="H39"/>
    </row>
    <row r="40" spans="3:8">
      <c r="C40"/>
      <c r="D40"/>
      <c r="E40"/>
      <c r="F40"/>
      <c r="G40"/>
      <c r="H40"/>
    </row>
    <row r="41" spans="3:8">
      <c r="C41"/>
      <c r="D41"/>
      <c r="E41"/>
      <c r="F41"/>
      <c r="G41"/>
      <c r="H41"/>
    </row>
    <row r="42" spans="3:8">
      <c r="C42"/>
      <c r="D42"/>
      <c r="E42"/>
      <c r="F42"/>
      <c r="G42"/>
      <c r="H42"/>
    </row>
    <row r="43" spans="3:8">
      <c r="C43"/>
      <c r="D43"/>
      <c r="E43"/>
      <c r="F43"/>
      <c r="G43"/>
      <c r="H43"/>
    </row>
    <row r="44" spans="3:8">
      <c r="C44"/>
      <c r="D44"/>
      <c r="E44"/>
      <c r="F44"/>
      <c r="G44"/>
      <c r="H44"/>
    </row>
    <row r="45" spans="3:8">
      <c r="C45"/>
      <c r="D45"/>
      <c r="E45"/>
      <c r="F45"/>
      <c r="G45"/>
      <c r="H45"/>
    </row>
    <row r="46" spans="3:8">
      <c r="C46"/>
      <c r="D46"/>
      <c r="E46"/>
      <c r="F46"/>
      <c r="G46"/>
      <c r="H46"/>
    </row>
    <row r="47" spans="3:8">
      <c r="C47"/>
      <c r="D47"/>
      <c r="E47"/>
      <c r="F47"/>
      <c r="G47"/>
      <c r="H47"/>
    </row>
    <row r="48" spans="3:8">
      <c r="C48"/>
      <c r="D48"/>
      <c r="E48"/>
      <c r="F48"/>
      <c r="G48"/>
      <c r="H48"/>
    </row>
    <row r="49" spans="3:8">
      <c r="C49"/>
      <c r="D49"/>
      <c r="E49"/>
      <c r="F49"/>
      <c r="G49"/>
      <c r="H49"/>
    </row>
    <row r="50" spans="3:8">
      <c r="C50"/>
      <c r="D50"/>
      <c r="E50"/>
      <c r="F50"/>
      <c r="G50"/>
      <c r="H50"/>
    </row>
    <row r="51" spans="3:8">
      <c r="C51"/>
      <c r="D51"/>
      <c r="E51"/>
      <c r="F51"/>
      <c r="G51"/>
      <c r="H51"/>
    </row>
    <row r="52" spans="3:8">
      <c r="C52"/>
      <c r="D52"/>
      <c r="E52"/>
      <c r="F52"/>
      <c r="G52"/>
      <c r="H52"/>
    </row>
    <row r="53" spans="3:8">
      <c r="C53"/>
      <c r="D53"/>
      <c r="E53"/>
      <c r="F53"/>
      <c r="G53"/>
      <c r="H53"/>
    </row>
    <row r="54" spans="3:8">
      <c r="C54"/>
      <c r="D54"/>
      <c r="E54"/>
      <c r="F54"/>
      <c r="G54"/>
      <c r="H54"/>
    </row>
    <row r="55" spans="3:8">
      <c r="C55"/>
      <c r="D55"/>
      <c r="E55"/>
      <c r="F55"/>
      <c r="G55"/>
      <c r="H55"/>
    </row>
    <row r="56" spans="3:8">
      <c r="C56"/>
      <c r="D56"/>
      <c r="E56"/>
      <c r="F56"/>
      <c r="G56"/>
      <c r="H56"/>
    </row>
    <row r="57" spans="3:8">
      <c r="C57"/>
      <c r="D57"/>
      <c r="E57"/>
      <c r="F57"/>
      <c r="G57"/>
      <c r="H57"/>
    </row>
    <row r="58" spans="3:8">
      <c r="C58"/>
      <c r="D58"/>
      <c r="E58"/>
      <c r="F58"/>
      <c r="G58"/>
      <c r="H58"/>
    </row>
    <row r="59" spans="3:8">
      <c r="C59"/>
      <c r="D59"/>
      <c r="E59"/>
      <c r="F59"/>
      <c r="G59"/>
      <c r="H59"/>
    </row>
    <row r="60" spans="3:8">
      <c r="C60"/>
      <c r="D60"/>
      <c r="E60"/>
      <c r="F60"/>
      <c r="G60"/>
      <c r="H60"/>
    </row>
    <row r="61" spans="3:8">
      <c r="C61"/>
      <c r="D61"/>
      <c r="E61"/>
      <c r="F61"/>
      <c r="G61"/>
      <c r="H61"/>
    </row>
    <row r="62" spans="3:8">
      <c r="C62"/>
      <c r="D62"/>
      <c r="E62"/>
      <c r="F62"/>
      <c r="G62"/>
      <c r="H62"/>
    </row>
    <row r="63" spans="3:8">
      <c r="C63"/>
      <c r="D63"/>
      <c r="E63"/>
      <c r="F63"/>
      <c r="G63"/>
      <c r="H63"/>
    </row>
    <row r="64" spans="3:8">
      <c r="C64"/>
      <c r="D64"/>
      <c r="E64"/>
      <c r="F64"/>
      <c r="G64"/>
      <c r="H64"/>
    </row>
    <row r="65" spans="3:8">
      <c r="C65"/>
      <c r="D65"/>
      <c r="E65"/>
      <c r="F65"/>
      <c r="G65"/>
      <c r="H65"/>
    </row>
    <row r="66" spans="3:8">
      <c r="C66"/>
      <c r="D66"/>
      <c r="E66"/>
      <c r="F66"/>
      <c r="G66"/>
      <c r="H66"/>
    </row>
    <row r="67" spans="3:8">
      <c r="C67"/>
      <c r="D67"/>
      <c r="E67"/>
      <c r="F67"/>
      <c r="G67"/>
      <c r="H67"/>
    </row>
    <row r="68" spans="3:8">
      <c r="C68"/>
      <c r="D68"/>
      <c r="E68"/>
      <c r="F68"/>
      <c r="G68"/>
      <c r="H68"/>
    </row>
    <row r="69" spans="3:8">
      <c r="C69"/>
      <c r="D69"/>
      <c r="E69"/>
      <c r="F69"/>
      <c r="G69"/>
      <c r="H69"/>
    </row>
    <row r="70" spans="3:8">
      <c r="C70"/>
      <c r="D70"/>
      <c r="E70"/>
      <c r="F70"/>
      <c r="G70"/>
      <c r="H70"/>
    </row>
    <row r="71" spans="3:8">
      <c r="C71"/>
      <c r="D71"/>
      <c r="E71"/>
      <c r="F71"/>
      <c r="G71"/>
      <c r="H71"/>
    </row>
    <row r="72" spans="3:8">
      <c r="C72"/>
      <c r="D72"/>
      <c r="E72"/>
      <c r="F72"/>
      <c r="G72"/>
      <c r="H72"/>
    </row>
    <row r="73" spans="3:8">
      <c r="C73"/>
      <c r="D73"/>
      <c r="E73"/>
      <c r="F73"/>
      <c r="G73"/>
      <c r="H73"/>
    </row>
    <row r="74" spans="3:8">
      <c r="C74"/>
      <c r="D74"/>
      <c r="E74"/>
      <c r="F74"/>
      <c r="G74"/>
      <c r="H74"/>
    </row>
    <row r="75" spans="3:8">
      <c r="C75"/>
      <c r="D75"/>
      <c r="E75"/>
      <c r="F75"/>
      <c r="G75"/>
      <c r="H75"/>
    </row>
    <row r="76" spans="3:8">
      <c r="C76"/>
      <c r="D76"/>
      <c r="E76"/>
      <c r="F76"/>
      <c r="G76"/>
      <c r="H76"/>
    </row>
    <row r="77" spans="3:8">
      <c r="C77"/>
      <c r="D77"/>
      <c r="E77"/>
      <c r="F77"/>
      <c r="G77"/>
      <c r="H77"/>
    </row>
    <row r="78" spans="3:8">
      <c r="C78"/>
      <c r="D78"/>
      <c r="E78"/>
      <c r="F78"/>
      <c r="G78"/>
      <c r="H78"/>
    </row>
    <row r="79" spans="3:8">
      <c r="C79"/>
      <c r="D79"/>
      <c r="E79"/>
      <c r="F79"/>
      <c r="G79"/>
      <c r="H79"/>
    </row>
    <row r="80" spans="3:8">
      <c r="C80"/>
      <c r="D80"/>
      <c r="E80"/>
      <c r="F80"/>
      <c r="G80"/>
      <c r="H80"/>
    </row>
    <row r="81" spans="3:11">
      <c r="C81"/>
      <c r="D81"/>
      <c r="E81"/>
      <c r="F81"/>
      <c r="G81"/>
      <c r="H81"/>
    </row>
    <row r="82" spans="3:11">
      <c r="C82"/>
      <c r="D82"/>
      <c r="E82"/>
      <c r="F82"/>
      <c r="G82"/>
      <c r="H82"/>
    </row>
    <row r="83" spans="3:11">
      <c r="C83"/>
      <c r="D83"/>
      <c r="E83"/>
      <c r="F83"/>
      <c r="G83"/>
      <c r="H83"/>
    </row>
    <row r="84" spans="3:11">
      <c r="C84"/>
      <c r="D84"/>
      <c r="E84"/>
      <c r="F84"/>
      <c r="G84"/>
      <c r="H84"/>
    </row>
    <row r="85" spans="3:11">
      <c r="C85"/>
      <c r="D85"/>
      <c r="E85"/>
      <c r="F85"/>
      <c r="G85"/>
      <c r="H85"/>
    </row>
    <row r="86" spans="3:11">
      <c r="C86"/>
      <c r="D86"/>
      <c r="E86"/>
      <c r="F86"/>
      <c r="G86"/>
      <c r="H86"/>
    </row>
    <row r="87" spans="3:11">
      <c r="C87"/>
      <c r="D87"/>
      <c r="E87"/>
      <c r="F87"/>
      <c r="G87"/>
      <c r="H87"/>
    </row>
    <row r="88" spans="3:11">
      <c r="C88"/>
      <c r="D88"/>
      <c r="E88"/>
      <c r="F88"/>
      <c r="G88"/>
      <c r="H88"/>
    </row>
    <row r="89" spans="3:11">
      <c r="C89"/>
      <c r="D89"/>
      <c r="E89"/>
      <c r="F89"/>
      <c r="G89"/>
      <c r="H89"/>
    </row>
    <row r="90" spans="3:11">
      <c r="C90"/>
      <c r="D90"/>
      <c r="E90"/>
      <c r="F90"/>
      <c r="G90"/>
      <c r="H90"/>
    </row>
    <row r="91" spans="3:11">
      <c r="C91"/>
      <c r="D91"/>
      <c r="E91"/>
      <c r="F91"/>
      <c r="G91"/>
      <c r="H91"/>
      <c r="K91" s="6"/>
    </row>
    <row r="92" spans="3:11">
      <c r="C92"/>
      <c r="D92"/>
      <c r="E92"/>
      <c r="F92"/>
      <c r="G92"/>
      <c r="H92"/>
    </row>
    <row r="93" spans="3:11">
      <c r="C93"/>
      <c r="D93"/>
      <c r="E93"/>
      <c r="F93"/>
      <c r="G93"/>
      <c r="H93"/>
    </row>
    <row r="94" spans="3:11">
      <c r="C94"/>
      <c r="D94"/>
      <c r="E94"/>
      <c r="F94"/>
      <c r="G94"/>
      <c r="H94"/>
    </row>
    <row r="95" spans="3:11">
      <c r="C95"/>
      <c r="D95"/>
      <c r="E95"/>
      <c r="F95"/>
      <c r="G95"/>
      <c r="H95"/>
    </row>
    <row r="96" spans="3:11">
      <c r="C96"/>
      <c r="D96"/>
      <c r="E96"/>
      <c r="F96"/>
      <c r="G96"/>
      <c r="H96"/>
    </row>
    <row r="97" spans="3:8">
      <c r="C97"/>
      <c r="D97"/>
      <c r="E97"/>
      <c r="F97"/>
      <c r="G97"/>
      <c r="H97"/>
    </row>
    <row r="98" spans="3:8">
      <c r="C98"/>
      <c r="D98"/>
      <c r="E98"/>
      <c r="F98"/>
      <c r="G98"/>
      <c r="H98"/>
    </row>
    <row r="99" spans="3:8">
      <c r="C99"/>
      <c r="D99"/>
      <c r="E99"/>
      <c r="F99"/>
      <c r="G99"/>
      <c r="H99"/>
    </row>
    <row r="100" spans="3:8">
      <c r="C100"/>
      <c r="D100"/>
      <c r="E100"/>
      <c r="F100"/>
      <c r="G100"/>
      <c r="H100"/>
    </row>
    <row r="101" spans="3:8">
      <c r="C101"/>
      <c r="D101"/>
      <c r="E101"/>
      <c r="F101"/>
      <c r="G101"/>
      <c r="H101"/>
    </row>
    <row r="102" spans="3:8">
      <c r="C102"/>
      <c r="D102"/>
      <c r="E102"/>
      <c r="F102"/>
      <c r="G102"/>
      <c r="H102"/>
    </row>
    <row r="103" spans="3:8">
      <c r="C103"/>
      <c r="D103"/>
      <c r="E103"/>
      <c r="F103"/>
      <c r="G103"/>
      <c r="H103"/>
    </row>
    <row r="104" spans="3:8">
      <c r="C104"/>
      <c r="D104"/>
      <c r="E104"/>
      <c r="F104"/>
      <c r="G104"/>
      <c r="H104"/>
    </row>
    <row r="105" spans="3:8">
      <c r="C105"/>
      <c r="D105"/>
      <c r="E105"/>
      <c r="F105"/>
      <c r="G105"/>
      <c r="H105"/>
    </row>
    <row r="106" spans="3:8">
      <c r="C106"/>
      <c r="D106"/>
      <c r="E106"/>
      <c r="F106"/>
      <c r="G106"/>
      <c r="H106"/>
    </row>
    <row r="107" spans="3:8">
      <c r="C107"/>
      <c r="D107"/>
      <c r="E107"/>
      <c r="F107"/>
      <c r="G107"/>
      <c r="H107"/>
    </row>
    <row r="108" spans="3:8">
      <c r="C108"/>
      <c r="D108"/>
      <c r="E108"/>
      <c r="F108"/>
      <c r="G108"/>
      <c r="H108"/>
    </row>
    <row r="109" spans="3:8">
      <c r="C109"/>
      <c r="D109"/>
      <c r="E109"/>
      <c r="F109"/>
      <c r="G109"/>
      <c r="H109"/>
    </row>
    <row r="110" spans="3:8">
      <c r="C110"/>
      <c r="D110"/>
      <c r="E110"/>
      <c r="F110"/>
      <c r="G110"/>
      <c r="H110"/>
    </row>
    <row r="111" spans="3:8">
      <c r="C111"/>
      <c r="D111"/>
      <c r="E111"/>
      <c r="F111"/>
      <c r="G111"/>
      <c r="H111"/>
    </row>
    <row r="112" spans="3:8">
      <c r="C112"/>
      <c r="D112"/>
      <c r="E112"/>
      <c r="F112"/>
      <c r="G112"/>
      <c r="H112"/>
    </row>
    <row r="113" spans="3:8">
      <c r="C113"/>
      <c r="D113"/>
      <c r="E113"/>
      <c r="F113"/>
      <c r="G113"/>
      <c r="H113"/>
    </row>
    <row r="114" spans="3:8">
      <c r="C114"/>
      <c r="D114"/>
      <c r="E114"/>
      <c r="F114"/>
      <c r="G114"/>
      <c r="H114"/>
    </row>
    <row r="115" spans="3:8">
      <c r="C115"/>
      <c r="D115"/>
      <c r="E115"/>
      <c r="F115"/>
      <c r="G115"/>
      <c r="H115"/>
    </row>
    <row r="116" spans="3:8">
      <c r="C116"/>
      <c r="D116"/>
      <c r="E116"/>
      <c r="F116"/>
      <c r="G116"/>
      <c r="H116"/>
    </row>
    <row r="117" spans="3:8">
      <c r="C117"/>
      <c r="D117"/>
      <c r="E117"/>
      <c r="F117"/>
      <c r="G117"/>
      <c r="H117"/>
    </row>
    <row r="118" spans="3:8">
      <c r="C118"/>
      <c r="D118"/>
      <c r="E118"/>
      <c r="F118"/>
      <c r="G118"/>
      <c r="H118"/>
    </row>
    <row r="119" spans="3:8">
      <c r="C119"/>
      <c r="D119"/>
      <c r="E119"/>
      <c r="F119"/>
      <c r="G119"/>
      <c r="H119"/>
    </row>
    <row r="120" spans="3:8">
      <c r="C120"/>
      <c r="D120"/>
      <c r="E120"/>
      <c r="F120"/>
      <c r="G120"/>
      <c r="H120"/>
    </row>
    <row r="121" spans="3:8">
      <c r="C121"/>
      <c r="D121"/>
      <c r="E121"/>
      <c r="F121"/>
      <c r="G121"/>
      <c r="H121"/>
    </row>
    <row r="122" spans="3:8">
      <c r="C122"/>
      <c r="D122"/>
      <c r="E122"/>
      <c r="F122"/>
      <c r="G122"/>
      <c r="H122"/>
    </row>
    <row r="123" spans="3:8">
      <c r="C123"/>
      <c r="D123"/>
      <c r="E123"/>
      <c r="F123"/>
      <c r="G123"/>
      <c r="H123"/>
    </row>
    <row r="124" spans="3:8">
      <c r="C124"/>
      <c r="D124"/>
      <c r="E124"/>
      <c r="F124"/>
      <c r="G124"/>
      <c r="H124"/>
    </row>
    <row r="125" spans="3:8">
      <c r="C125"/>
      <c r="D125"/>
      <c r="E125"/>
      <c r="F125"/>
      <c r="G125"/>
      <c r="H125"/>
    </row>
    <row r="126" spans="3:8">
      <c r="C126"/>
      <c r="D126"/>
      <c r="E126"/>
      <c r="F126"/>
      <c r="G126"/>
      <c r="H126"/>
    </row>
    <row r="127" spans="3:8">
      <c r="C127"/>
      <c r="D127"/>
      <c r="E127"/>
      <c r="F127"/>
      <c r="G127"/>
      <c r="H127"/>
    </row>
    <row r="128" spans="3:8">
      <c r="C128"/>
      <c r="D128"/>
      <c r="E128"/>
      <c r="F128"/>
      <c r="G128"/>
      <c r="H128"/>
    </row>
    <row r="129" spans="3:8">
      <c r="C129"/>
      <c r="D129"/>
      <c r="E129"/>
      <c r="F129"/>
      <c r="G129"/>
      <c r="H129"/>
    </row>
    <row r="130" spans="3:8">
      <c r="C130"/>
      <c r="D130"/>
      <c r="E130"/>
      <c r="F130"/>
      <c r="G130"/>
      <c r="H130"/>
    </row>
    <row r="131" spans="3:8">
      <c r="C131"/>
      <c r="D131"/>
      <c r="E131"/>
      <c r="F131"/>
      <c r="G131"/>
      <c r="H131"/>
    </row>
    <row r="132" spans="3:8">
      <c r="C132"/>
      <c r="D132"/>
      <c r="E132"/>
      <c r="F132"/>
      <c r="G132"/>
      <c r="H132"/>
    </row>
    <row r="133" spans="3:8">
      <c r="C133"/>
      <c r="D133"/>
      <c r="E133"/>
      <c r="F133"/>
      <c r="G133"/>
      <c r="H133"/>
    </row>
    <row r="134" spans="3:8">
      <c r="C134"/>
      <c r="D134"/>
      <c r="E134"/>
      <c r="F134"/>
      <c r="G134"/>
      <c r="H134"/>
    </row>
    <row r="135" spans="3:8">
      <c r="C135"/>
      <c r="D135"/>
      <c r="E135"/>
      <c r="F135"/>
      <c r="G135"/>
      <c r="H135"/>
    </row>
    <row r="136" spans="3:8">
      <c r="C136"/>
      <c r="D136"/>
      <c r="E136"/>
      <c r="F136"/>
      <c r="G136"/>
      <c r="H136"/>
    </row>
    <row r="137" spans="3:8">
      <c r="C137"/>
      <c r="D137"/>
      <c r="E137"/>
      <c r="F137"/>
      <c r="G137"/>
      <c r="H137"/>
    </row>
    <row r="138" spans="3:8">
      <c r="C138"/>
      <c r="D138"/>
      <c r="E138"/>
      <c r="F138"/>
      <c r="G138"/>
      <c r="H138"/>
    </row>
    <row r="139" spans="3:8">
      <c r="C139"/>
      <c r="D139"/>
      <c r="E139"/>
      <c r="F139"/>
      <c r="G139"/>
      <c r="H139"/>
    </row>
    <row r="140" spans="3:8">
      <c r="C140"/>
      <c r="D140"/>
      <c r="E140"/>
      <c r="F140"/>
      <c r="G140"/>
      <c r="H140"/>
    </row>
    <row r="141" spans="3:8">
      <c r="C141"/>
      <c r="D141"/>
      <c r="E141"/>
      <c r="F141"/>
      <c r="G141"/>
      <c r="H141"/>
    </row>
    <row r="142" spans="3:8">
      <c r="C142"/>
      <c r="D142"/>
      <c r="E142"/>
      <c r="F142"/>
      <c r="G142"/>
      <c r="H142"/>
    </row>
    <row r="143" spans="3:8">
      <c r="C143"/>
      <c r="D143"/>
      <c r="E143"/>
      <c r="F143"/>
      <c r="G143"/>
      <c r="H143"/>
    </row>
    <row r="144" spans="3:8">
      <c r="C144"/>
      <c r="D144"/>
      <c r="E144"/>
      <c r="F144"/>
      <c r="G144"/>
      <c r="H144"/>
    </row>
    <row r="145" spans="3:8">
      <c r="C145"/>
      <c r="D145"/>
      <c r="E145"/>
      <c r="F145"/>
      <c r="G145"/>
      <c r="H145"/>
    </row>
    <row r="146" spans="3:8">
      <c r="C146"/>
      <c r="D146"/>
      <c r="E146"/>
      <c r="F146"/>
      <c r="G146"/>
      <c r="H146"/>
    </row>
    <row r="147" spans="3:8">
      <c r="C147"/>
      <c r="D147"/>
      <c r="E147"/>
      <c r="F147"/>
      <c r="G147"/>
      <c r="H147"/>
    </row>
    <row r="148" spans="3:8">
      <c r="C148"/>
      <c r="D148"/>
      <c r="E148"/>
      <c r="F148"/>
      <c r="G148"/>
      <c r="H148"/>
    </row>
    <row r="149" spans="3:8">
      <c r="C149"/>
      <c r="D149"/>
      <c r="E149"/>
      <c r="F149"/>
      <c r="G149"/>
      <c r="H149"/>
    </row>
    <row r="150" spans="3:8">
      <c r="C150"/>
      <c r="D150"/>
      <c r="E150"/>
      <c r="F150"/>
      <c r="G150"/>
      <c r="H150"/>
    </row>
    <row r="151" spans="3:8">
      <c r="C151"/>
      <c r="D151"/>
      <c r="E151"/>
      <c r="F151"/>
      <c r="G151"/>
      <c r="H151"/>
    </row>
    <row r="152" spans="3:8">
      <c r="C152"/>
      <c r="D152"/>
      <c r="E152"/>
      <c r="F152"/>
      <c r="G152"/>
      <c r="H152"/>
    </row>
    <row r="153" spans="3:8">
      <c r="C153"/>
      <c r="D153"/>
      <c r="E153"/>
      <c r="F153"/>
      <c r="G153"/>
      <c r="H153"/>
    </row>
    <row r="154" spans="3:8">
      <c r="C154"/>
      <c r="D154"/>
      <c r="E154"/>
      <c r="F154"/>
      <c r="G154"/>
      <c r="H154"/>
    </row>
    <row r="155" spans="3:8">
      <c r="C155"/>
      <c r="D155"/>
      <c r="E155"/>
      <c r="F155"/>
      <c r="G155"/>
      <c r="H155"/>
    </row>
    <row r="156" spans="3:8">
      <c r="C156"/>
      <c r="D156"/>
      <c r="E156"/>
      <c r="F156"/>
      <c r="G156"/>
      <c r="H156"/>
    </row>
    <row r="157" spans="3:8">
      <c r="C157"/>
      <c r="D157"/>
      <c r="E157"/>
      <c r="F157"/>
      <c r="G157"/>
      <c r="H157"/>
    </row>
    <row r="158" spans="3:8">
      <c r="C158"/>
      <c r="D158"/>
      <c r="E158"/>
      <c r="F158"/>
      <c r="G158"/>
      <c r="H158"/>
    </row>
    <row r="159" spans="3:8">
      <c r="C159"/>
      <c r="D159"/>
      <c r="E159"/>
      <c r="F159"/>
      <c r="G159"/>
      <c r="H159"/>
    </row>
    <row r="160" spans="3:8">
      <c r="C160"/>
      <c r="D160"/>
      <c r="E160"/>
      <c r="F160"/>
      <c r="G160"/>
      <c r="H160"/>
    </row>
    <row r="161" spans="3:8">
      <c r="C161"/>
      <c r="D161"/>
      <c r="E161"/>
      <c r="F161"/>
      <c r="G161"/>
      <c r="H161"/>
    </row>
    <row r="162" spans="3:8">
      <c r="C162"/>
      <c r="D162"/>
      <c r="E162"/>
      <c r="F162"/>
      <c r="G162"/>
      <c r="H162"/>
    </row>
    <row r="163" spans="3:8">
      <c r="C163"/>
      <c r="D163"/>
      <c r="E163"/>
      <c r="F163"/>
      <c r="G163"/>
      <c r="H163"/>
    </row>
    <row r="164" spans="3:8">
      <c r="C164"/>
      <c r="D164"/>
      <c r="E164"/>
      <c r="F164"/>
      <c r="G164"/>
      <c r="H164"/>
    </row>
    <row r="165" spans="3:8">
      <c r="C165"/>
      <c r="D165"/>
      <c r="E165"/>
      <c r="F165"/>
      <c r="G165"/>
      <c r="H165"/>
    </row>
    <row r="166" spans="3:8">
      <c r="C166"/>
      <c r="D166"/>
      <c r="E166"/>
      <c r="F166"/>
      <c r="G166"/>
      <c r="H166"/>
    </row>
    <row r="167" spans="3:8">
      <c r="C167"/>
      <c r="D167"/>
      <c r="E167"/>
      <c r="F167"/>
      <c r="G167"/>
      <c r="H167"/>
    </row>
    <row r="168" spans="3:8">
      <c r="C168"/>
      <c r="D168"/>
      <c r="E168"/>
      <c r="F168"/>
      <c r="G168"/>
      <c r="H168"/>
    </row>
    <row r="169" spans="3:8">
      <c r="C169"/>
      <c r="D169"/>
      <c r="E169"/>
      <c r="F169"/>
      <c r="G169"/>
      <c r="H169"/>
    </row>
    <row r="170" spans="3:8">
      <c r="C170"/>
      <c r="D170"/>
      <c r="E170"/>
      <c r="F170"/>
      <c r="G170"/>
      <c r="H170"/>
    </row>
    <row r="171" spans="3:8">
      <c r="C171"/>
      <c r="D171"/>
      <c r="E171"/>
      <c r="F171"/>
      <c r="G171"/>
      <c r="H171"/>
    </row>
    <row r="172" spans="3:8">
      <c r="C172"/>
      <c r="D172"/>
      <c r="E172"/>
      <c r="F172"/>
      <c r="G172"/>
      <c r="H172"/>
    </row>
    <row r="173" spans="3:8">
      <c r="C173"/>
      <c r="D173"/>
      <c r="E173"/>
      <c r="F173"/>
      <c r="G173"/>
      <c r="H173"/>
    </row>
    <row r="174" spans="3:8">
      <c r="C174"/>
      <c r="D174"/>
      <c r="E174"/>
      <c r="F174"/>
      <c r="G174"/>
      <c r="H174"/>
    </row>
    <row r="175" spans="3:8">
      <c r="C175"/>
      <c r="D175"/>
      <c r="E175"/>
      <c r="F175"/>
      <c r="G175"/>
      <c r="H175"/>
    </row>
    <row r="176" spans="3:8">
      <c r="C176"/>
      <c r="D176"/>
      <c r="E176"/>
      <c r="F176"/>
      <c r="G176"/>
      <c r="H176"/>
    </row>
    <row r="177" spans="3:8">
      <c r="C177"/>
      <c r="D177"/>
      <c r="E177"/>
      <c r="F177"/>
      <c r="G177"/>
      <c r="H177"/>
    </row>
    <row r="178" spans="3:8">
      <c r="C178"/>
      <c r="D178"/>
      <c r="E178"/>
      <c r="F178"/>
      <c r="G178"/>
      <c r="H178"/>
    </row>
    <row r="179" spans="3:8">
      <c r="C179"/>
      <c r="D179"/>
      <c r="E179"/>
      <c r="F179"/>
      <c r="G179"/>
      <c r="H179"/>
    </row>
    <row r="180" spans="3:8">
      <c r="C180"/>
      <c r="D180"/>
      <c r="E180"/>
      <c r="F180"/>
      <c r="G180"/>
      <c r="H180"/>
    </row>
    <row r="181" spans="3:8">
      <c r="C181"/>
      <c r="D181"/>
      <c r="E181"/>
      <c r="F181"/>
      <c r="G181"/>
      <c r="H181"/>
    </row>
    <row r="182" spans="3:8">
      <c r="C182"/>
      <c r="D182"/>
      <c r="E182"/>
      <c r="F182"/>
      <c r="G182"/>
      <c r="H182"/>
    </row>
    <row r="183" spans="3:8">
      <c r="C183"/>
      <c r="D183"/>
      <c r="E183"/>
      <c r="F183"/>
      <c r="G183"/>
      <c r="H183"/>
    </row>
    <row r="184" spans="3:8">
      <c r="C184"/>
      <c r="D184"/>
      <c r="E184"/>
      <c r="F184"/>
      <c r="G184"/>
      <c r="H184"/>
    </row>
    <row r="185" spans="3:8">
      <c r="C185"/>
      <c r="D185"/>
      <c r="E185"/>
      <c r="F185"/>
      <c r="G185"/>
      <c r="H185"/>
    </row>
    <row r="186" spans="3:8">
      <c r="C186"/>
      <c r="D186"/>
      <c r="E186"/>
      <c r="F186"/>
      <c r="G186"/>
      <c r="H186"/>
    </row>
    <row r="187" spans="3:8">
      <c r="C187"/>
      <c r="D187"/>
      <c r="E187"/>
      <c r="F187"/>
      <c r="G187"/>
      <c r="H187"/>
    </row>
    <row r="188" spans="3:8">
      <c r="C188"/>
      <c r="D188"/>
      <c r="E188"/>
      <c r="F188"/>
      <c r="G188"/>
      <c r="H188"/>
    </row>
    <row r="189" spans="3:8">
      <c r="C189"/>
      <c r="D189"/>
      <c r="E189"/>
      <c r="F189"/>
      <c r="G189"/>
      <c r="H189"/>
    </row>
    <row r="190" spans="3:8">
      <c r="C190"/>
      <c r="D190"/>
      <c r="E190"/>
      <c r="F190"/>
      <c r="G190"/>
      <c r="H190"/>
    </row>
    <row r="191" spans="3:8">
      <c r="C191"/>
      <c r="D191"/>
      <c r="E191"/>
      <c r="F191"/>
      <c r="G191"/>
      <c r="H191"/>
    </row>
    <row r="192" spans="3:8">
      <c r="C192"/>
      <c r="D192"/>
      <c r="E192"/>
      <c r="F192"/>
      <c r="G192"/>
      <c r="H192"/>
    </row>
    <row r="193" spans="3:8">
      <c r="C193"/>
      <c r="D193"/>
      <c r="E193"/>
      <c r="F193"/>
      <c r="G193"/>
      <c r="H193"/>
    </row>
    <row r="194" spans="3:8">
      <c r="C194"/>
      <c r="D194"/>
      <c r="E194"/>
      <c r="F194"/>
      <c r="G194"/>
      <c r="H194"/>
    </row>
    <row r="195" spans="3:8">
      <c r="C195"/>
      <c r="D195"/>
      <c r="E195"/>
      <c r="F195"/>
      <c r="G195"/>
      <c r="H195"/>
    </row>
    <row r="196" spans="3:8">
      <c r="C196"/>
      <c r="D196"/>
      <c r="E196"/>
      <c r="F196"/>
      <c r="G196"/>
      <c r="H196"/>
    </row>
    <row r="197" spans="3:8">
      <c r="C197"/>
      <c r="D197"/>
      <c r="E197"/>
      <c r="F197"/>
      <c r="G197"/>
      <c r="H197"/>
    </row>
    <row r="198" spans="3:8">
      <c r="C198"/>
      <c r="D198"/>
      <c r="E198"/>
      <c r="F198"/>
      <c r="G198"/>
      <c r="H198"/>
    </row>
    <row r="199" spans="3:8">
      <c r="C199"/>
      <c r="D199"/>
      <c r="E199"/>
      <c r="F199"/>
      <c r="G199"/>
      <c r="H199"/>
    </row>
    <row r="200" spans="3:8">
      <c r="C200"/>
      <c r="D200"/>
      <c r="E200"/>
      <c r="F200"/>
      <c r="G200"/>
      <c r="H200"/>
    </row>
    <row r="201" spans="3:8">
      <c r="C201"/>
      <c r="D201"/>
      <c r="E201"/>
      <c r="F201"/>
      <c r="G201"/>
      <c r="H201"/>
    </row>
    <row r="202" spans="3:8">
      <c r="C202"/>
      <c r="D202"/>
      <c r="E202"/>
      <c r="F202"/>
      <c r="G202"/>
      <c r="H202"/>
    </row>
    <row r="203" spans="3:8">
      <c r="C203"/>
      <c r="D203"/>
      <c r="E203"/>
      <c r="F203"/>
      <c r="G203"/>
      <c r="H203"/>
    </row>
    <row r="204" spans="3:8">
      <c r="C204"/>
      <c r="D204"/>
      <c r="E204"/>
      <c r="F204"/>
      <c r="G204"/>
      <c r="H204"/>
    </row>
    <row r="205" spans="3:8">
      <c r="C205"/>
      <c r="D205"/>
      <c r="E205"/>
      <c r="F205"/>
      <c r="G205"/>
      <c r="H205"/>
    </row>
    <row r="206" spans="3:8">
      <c r="C206"/>
      <c r="D206"/>
      <c r="E206"/>
      <c r="F206"/>
      <c r="G206"/>
      <c r="H206"/>
    </row>
    <row r="207" spans="3:8">
      <c r="C207"/>
      <c r="D207"/>
      <c r="E207"/>
      <c r="F207"/>
      <c r="G207"/>
      <c r="H207"/>
    </row>
    <row r="208" spans="3:8">
      <c r="C208"/>
      <c r="D208"/>
      <c r="E208"/>
      <c r="F208"/>
      <c r="G208"/>
      <c r="H208"/>
    </row>
    <row r="209" spans="3:8">
      <c r="C209"/>
      <c r="D209"/>
      <c r="E209"/>
      <c r="F209"/>
      <c r="G209"/>
      <c r="H209"/>
    </row>
    <row r="210" spans="3:8">
      <c r="C210"/>
      <c r="D210"/>
      <c r="E210"/>
      <c r="F210"/>
      <c r="G210"/>
      <c r="H210"/>
    </row>
    <row r="211" spans="3:8">
      <c r="C211"/>
      <c r="D211"/>
      <c r="E211"/>
      <c r="F211"/>
      <c r="G211"/>
      <c r="H211"/>
    </row>
    <row r="212" spans="3:8">
      <c r="C212"/>
      <c r="D212"/>
      <c r="E212"/>
      <c r="F212"/>
      <c r="G212"/>
      <c r="H212"/>
    </row>
    <row r="213" spans="3:8">
      <c r="C213"/>
      <c r="D213"/>
      <c r="E213"/>
      <c r="F213"/>
      <c r="G213"/>
      <c r="H213"/>
    </row>
    <row r="214" spans="3:8">
      <c r="C214"/>
      <c r="D214"/>
      <c r="E214"/>
      <c r="F214"/>
      <c r="G214"/>
      <c r="H214"/>
    </row>
    <row r="215" spans="3:8">
      <c r="C215"/>
      <c r="D215"/>
      <c r="E215"/>
      <c r="F215"/>
      <c r="G215"/>
      <c r="H215"/>
    </row>
    <row r="216" spans="3:8">
      <c r="C216"/>
      <c r="D216"/>
      <c r="E216"/>
      <c r="F216"/>
      <c r="G216"/>
      <c r="H216"/>
    </row>
    <row r="217" spans="3:8">
      <c r="C217"/>
      <c r="D217"/>
      <c r="E217"/>
      <c r="F217"/>
      <c r="G217"/>
      <c r="H217"/>
    </row>
    <row r="218" spans="3:8">
      <c r="C218"/>
      <c r="D218"/>
      <c r="E218"/>
      <c r="F218"/>
      <c r="G218"/>
      <c r="H218"/>
    </row>
    <row r="219" spans="3:8">
      <c r="C219"/>
      <c r="D219"/>
      <c r="E219"/>
      <c r="F219"/>
      <c r="G219"/>
      <c r="H219"/>
    </row>
    <row r="220" spans="3:8">
      <c r="C220"/>
      <c r="D220"/>
      <c r="E220"/>
      <c r="F220"/>
      <c r="G220"/>
      <c r="H220"/>
    </row>
    <row r="221" spans="3:8">
      <c r="C221"/>
      <c r="D221"/>
      <c r="E221"/>
      <c r="F221"/>
      <c r="G221"/>
      <c r="H221"/>
    </row>
    <row r="222" spans="3:8">
      <c r="C222"/>
      <c r="D222"/>
      <c r="E222"/>
      <c r="F222"/>
      <c r="G222"/>
      <c r="H222"/>
    </row>
    <row r="223" spans="3:8">
      <c r="C223"/>
      <c r="D223"/>
      <c r="E223"/>
      <c r="F223"/>
      <c r="G223"/>
      <c r="H223"/>
    </row>
    <row r="224" spans="3:8">
      <c r="C224"/>
      <c r="D224"/>
      <c r="E224"/>
      <c r="F224"/>
      <c r="G224"/>
      <c r="H224"/>
    </row>
    <row r="225" spans="3:8">
      <c r="C225"/>
      <c r="D225"/>
      <c r="E225"/>
      <c r="F225"/>
      <c r="G225"/>
      <c r="H225"/>
    </row>
    <row r="226" spans="3:8">
      <c r="C226"/>
      <c r="D226"/>
      <c r="E226"/>
      <c r="F226"/>
      <c r="G226"/>
      <c r="H226"/>
    </row>
    <row r="227" spans="3:8">
      <c r="C227"/>
      <c r="D227"/>
      <c r="E227"/>
      <c r="F227"/>
      <c r="G227"/>
      <c r="H227"/>
    </row>
    <row r="228" spans="3:8">
      <c r="C228"/>
      <c r="D228"/>
      <c r="E228"/>
      <c r="F228"/>
      <c r="G228"/>
      <c r="H228"/>
    </row>
    <row r="229" spans="3:8">
      <c r="C229"/>
      <c r="D229"/>
      <c r="E229"/>
      <c r="F229"/>
      <c r="G229"/>
      <c r="H229"/>
    </row>
    <row r="230" spans="3:8">
      <c r="C230"/>
      <c r="D230"/>
      <c r="E230"/>
      <c r="F230"/>
      <c r="G230"/>
      <c r="H230"/>
    </row>
    <row r="231" spans="3:8">
      <c r="C231"/>
      <c r="D231"/>
      <c r="E231"/>
      <c r="F231"/>
      <c r="G231"/>
      <c r="H231"/>
    </row>
    <row r="232" spans="3:8">
      <c r="C232"/>
      <c r="D232"/>
      <c r="E232"/>
      <c r="F232"/>
      <c r="G232"/>
      <c r="H232"/>
    </row>
    <row r="233" spans="3:8">
      <c r="C233"/>
      <c r="D233"/>
      <c r="E233"/>
      <c r="F233"/>
      <c r="G233"/>
      <c r="H233"/>
    </row>
    <row r="234" spans="3:8">
      <c r="C234"/>
      <c r="D234"/>
      <c r="E234"/>
      <c r="F234"/>
      <c r="G234"/>
      <c r="H234"/>
    </row>
    <row r="235" spans="3:8">
      <c r="C235"/>
      <c r="D235"/>
      <c r="E235"/>
      <c r="F235"/>
      <c r="G235"/>
      <c r="H235"/>
    </row>
    <row r="236" spans="3:8">
      <c r="C236"/>
      <c r="D236"/>
      <c r="E236"/>
      <c r="F236"/>
      <c r="G236"/>
      <c r="H236"/>
    </row>
    <row r="237" spans="3:8">
      <c r="C237"/>
      <c r="D237"/>
      <c r="E237"/>
      <c r="F237"/>
      <c r="G237"/>
      <c r="H237"/>
    </row>
    <row r="238" spans="3:8">
      <c r="C238"/>
      <c r="D238"/>
      <c r="E238"/>
      <c r="F238"/>
      <c r="G238"/>
      <c r="H238"/>
    </row>
    <row r="239" spans="3:8">
      <c r="C239"/>
      <c r="D239"/>
      <c r="E239"/>
      <c r="F239"/>
      <c r="G239"/>
      <c r="H239"/>
    </row>
    <row r="240" spans="3:8">
      <c r="C240"/>
      <c r="D240"/>
      <c r="E240"/>
      <c r="F240"/>
      <c r="G240"/>
      <c r="H240"/>
    </row>
    <row r="241" spans="3:8">
      <c r="C241"/>
      <c r="D241"/>
      <c r="E241"/>
      <c r="F241"/>
      <c r="G241"/>
      <c r="H241"/>
    </row>
    <row r="242" spans="3:8">
      <c r="C242"/>
      <c r="D242"/>
      <c r="E242"/>
      <c r="F242"/>
      <c r="G242"/>
      <c r="H242"/>
    </row>
    <row r="243" spans="3:8">
      <c r="C243"/>
      <c r="D243"/>
      <c r="E243"/>
      <c r="F243"/>
      <c r="G243"/>
      <c r="H243"/>
    </row>
    <row r="244" spans="3:8">
      <c r="C244"/>
      <c r="D244"/>
      <c r="E244"/>
      <c r="F244"/>
      <c r="G244"/>
      <c r="H244"/>
    </row>
    <row r="245" spans="3:8">
      <c r="C245"/>
      <c r="D245"/>
      <c r="E245"/>
      <c r="F245"/>
      <c r="G245"/>
      <c r="H245"/>
    </row>
    <row r="246" spans="3:8">
      <c r="C246"/>
      <c r="D246"/>
      <c r="E246"/>
      <c r="F246"/>
      <c r="G246"/>
      <c r="H246"/>
    </row>
    <row r="247" spans="3:8">
      <c r="C247"/>
      <c r="D247"/>
      <c r="E247"/>
      <c r="F247"/>
      <c r="G247"/>
      <c r="H247"/>
    </row>
    <row r="248" spans="3:8">
      <c r="C248"/>
      <c r="D248"/>
      <c r="E248"/>
      <c r="F248"/>
      <c r="G248"/>
      <c r="H248"/>
    </row>
    <row r="249" spans="3:8">
      <c r="C249"/>
      <c r="D249"/>
      <c r="E249"/>
      <c r="F249"/>
      <c r="G249"/>
      <c r="H249"/>
    </row>
    <row r="250" spans="3:8">
      <c r="C250"/>
      <c r="D250"/>
      <c r="E250"/>
      <c r="F250"/>
      <c r="G250"/>
      <c r="H250"/>
    </row>
    <row r="251" spans="3:8">
      <c r="C251"/>
      <c r="D251"/>
      <c r="E251"/>
      <c r="F251"/>
      <c r="G251"/>
      <c r="H251"/>
    </row>
    <row r="252" spans="3:8">
      <c r="C252"/>
      <c r="D252"/>
      <c r="E252"/>
      <c r="F252"/>
      <c r="G252"/>
      <c r="H252"/>
    </row>
    <row r="253" spans="3:8">
      <c r="C253"/>
      <c r="D253"/>
      <c r="E253"/>
      <c r="F253"/>
      <c r="G253"/>
      <c r="H253"/>
    </row>
    <row r="254" spans="3:8">
      <c r="C254"/>
      <c r="D254"/>
      <c r="E254"/>
      <c r="F254"/>
      <c r="G254"/>
      <c r="H254"/>
    </row>
    <row r="255" spans="3:8">
      <c r="C255"/>
      <c r="D255"/>
      <c r="E255"/>
      <c r="F255"/>
      <c r="G255"/>
      <c r="H255"/>
    </row>
    <row r="256" spans="3:8">
      <c r="C256"/>
      <c r="D256"/>
      <c r="E256"/>
      <c r="F256"/>
      <c r="G256"/>
      <c r="H256"/>
    </row>
    <row r="257" spans="3:8">
      <c r="C257"/>
      <c r="D257"/>
      <c r="E257"/>
      <c r="F257"/>
      <c r="G257"/>
      <c r="H257"/>
    </row>
    <row r="258" spans="3:8">
      <c r="C258"/>
      <c r="D258"/>
      <c r="E258"/>
      <c r="F258"/>
      <c r="G258"/>
      <c r="H258"/>
    </row>
    <row r="259" spans="3:8">
      <c r="C259"/>
      <c r="D259"/>
      <c r="E259"/>
      <c r="F259"/>
      <c r="G259"/>
      <c r="H259"/>
    </row>
    <row r="260" spans="3:8">
      <c r="C260"/>
      <c r="D260"/>
      <c r="E260"/>
      <c r="F260"/>
      <c r="G260"/>
      <c r="H260"/>
    </row>
    <row r="261" spans="3:8">
      <c r="C261"/>
      <c r="D261"/>
      <c r="E261"/>
      <c r="F261"/>
      <c r="G261"/>
      <c r="H261"/>
    </row>
    <row r="262" spans="3:8">
      <c r="C262"/>
      <c r="D262"/>
      <c r="E262"/>
      <c r="F262"/>
      <c r="G262"/>
      <c r="H262"/>
    </row>
    <row r="263" spans="3:8">
      <c r="C263"/>
      <c r="D263"/>
      <c r="E263"/>
      <c r="F263"/>
      <c r="G263"/>
      <c r="H263"/>
    </row>
    <row r="264" spans="3:8">
      <c r="C264"/>
      <c r="D264"/>
      <c r="E264"/>
      <c r="F264"/>
      <c r="G264"/>
      <c r="H264"/>
    </row>
    <row r="265" spans="3:8">
      <c r="C265"/>
      <c r="D265"/>
      <c r="E265"/>
      <c r="F265"/>
      <c r="G265"/>
      <c r="H265"/>
    </row>
    <row r="266" spans="3:8">
      <c r="C266"/>
      <c r="D266"/>
      <c r="E266"/>
      <c r="F266"/>
      <c r="G266"/>
      <c r="H266"/>
    </row>
    <row r="267" spans="3:8">
      <c r="C267"/>
      <c r="D267"/>
      <c r="E267"/>
      <c r="F267"/>
      <c r="G267"/>
      <c r="H267"/>
    </row>
    <row r="268" spans="3:8">
      <c r="C268"/>
      <c r="D268"/>
      <c r="E268"/>
      <c r="F268"/>
      <c r="G268"/>
      <c r="H268"/>
    </row>
    <row r="269" spans="3:8">
      <c r="C269"/>
      <c r="D269"/>
      <c r="E269"/>
      <c r="F269"/>
      <c r="G269"/>
      <c r="H269"/>
    </row>
    <row r="270" spans="3:8">
      <c r="C270"/>
      <c r="D270"/>
      <c r="E270"/>
      <c r="F270"/>
      <c r="G270"/>
      <c r="H270"/>
    </row>
    <row r="271" spans="3:8">
      <c r="C271"/>
      <c r="D271"/>
      <c r="E271"/>
      <c r="F271"/>
      <c r="G271"/>
      <c r="H271"/>
    </row>
    <row r="272" spans="3:8">
      <c r="C272"/>
      <c r="D272"/>
      <c r="E272"/>
      <c r="F272"/>
      <c r="G272"/>
      <c r="H272"/>
    </row>
    <row r="273" spans="3:8">
      <c r="C273"/>
      <c r="D273"/>
      <c r="E273"/>
      <c r="F273"/>
      <c r="G273"/>
      <c r="H273"/>
    </row>
    <row r="274" spans="3:8">
      <c r="C274"/>
      <c r="D274"/>
      <c r="E274"/>
      <c r="F274"/>
      <c r="G274"/>
      <c r="H274"/>
    </row>
    <row r="275" spans="3:8">
      <c r="C275"/>
      <c r="D275"/>
      <c r="E275"/>
      <c r="F275"/>
      <c r="G275"/>
      <c r="H275"/>
    </row>
    <row r="276" spans="3:8">
      <c r="C276"/>
      <c r="D276"/>
      <c r="E276"/>
      <c r="F276"/>
      <c r="G276"/>
      <c r="H276"/>
    </row>
    <row r="277" spans="3:8">
      <c r="C277"/>
      <c r="D277"/>
      <c r="E277"/>
      <c r="F277"/>
      <c r="G277"/>
      <c r="H277"/>
    </row>
    <row r="278" spans="3:8">
      <c r="C278"/>
      <c r="D278"/>
      <c r="E278"/>
      <c r="F278"/>
      <c r="G278"/>
      <c r="H278"/>
    </row>
    <row r="279" spans="3:8">
      <c r="C279"/>
      <c r="D279"/>
      <c r="E279"/>
      <c r="F279"/>
      <c r="G279"/>
      <c r="H279"/>
    </row>
    <row r="280" spans="3:8">
      <c r="C280"/>
      <c r="D280"/>
      <c r="E280"/>
      <c r="F280"/>
      <c r="G280"/>
      <c r="H280"/>
    </row>
    <row r="281" spans="3:8">
      <c r="C281"/>
      <c r="D281"/>
      <c r="E281"/>
      <c r="F281"/>
      <c r="G281"/>
      <c r="H281"/>
    </row>
    <row r="282" spans="3:8">
      <c r="C282"/>
      <c r="D282"/>
      <c r="E282"/>
      <c r="F282"/>
      <c r="G282"/>
      <c r="H282"/>
    </row>
    <row r="283" spans="3:8">
      <c r="C283"/>
      <c r="D283"/>
      <c r="E283"/>
      <c r="F283"/>
      <c r="G283"/>
      <c r="H283"/>
    </row>
    <row r="284" spans="3:8">
      <c r="C284"/>
      <c r="D284"/>
      <c r="E284"/>
      <c r="F284"/>
      <c r="G284"/>
      <c r="H284"/>
    </row>
    <row r="285" spans="3:8">
      <c r="C285"/>
      <c r="D285"/>
      <c r="E285"/>
      <c r="F285"/>
      <c r="G285"/>
      <c r="H285"/>
    </row>
    <row r="286" spans="3:8">
      <c r="C286"/>
      <c r="D286"/>
      <c r="E286"/>
      <c r="F286"/>
      <c r="G286"/>
      <c r="H286"/>
    </row>
    <row r="287" spans="3:8">
      <c r="C287"/>
      <c r="D287"/>
      <c r="E287"/>
      <c r="F287"/>
      <c r="G287"/>
      <c r="H287"/>
    </row>
    <row r="288" spans="3:8">
      <c r="C288"/>
      <c r="D288"/>
      <c r="E288"/>
      <c r="F288"/>
      <c r="G288"/>
      <c r="H288"/>
    </row>
    <row r="289" spans="3:8">
      <c r="C289"/>
      <c r="D289"/>
      <c r="E289"/>
      <c r="F289"/>
      <c r="G289"/>
      <c r="H289"/>
    </row>
    <row r="290" spans="3:8">
      <c r="C290"/>
      <c r="D290"/>
      <c r="E290"/>
      <c r="F290"/>
      <c r="G290"/>
      <c r="H290"/>
    </row>
    <row r="291" spans="3:8">
      <c r="C291"/>
      <c r="D291"/>
      <c r="E291"/>
      <c r="F291"/>
      <c r="G291"/>
      <c r="H291"/>
    </row>
    <row r="292" spans="3:8">
      <c r="C292"/>
      <c r="D292"/>
      <c r="E292"/>
      <c r="F292"/>
      <c r="G292"/>
      <c r="H292"/>
    </row>
    <row r="293" spans="3:8">
      <c r="C293"/>
      <c r="D293"/>
      <c r="E293"/>
      <c r="F293"/>
      <c r="G293"/>
      <c r="H293"/>
    </row>
    <row r="294" spans="3:8">
      <c r="C294"/>
      <c r="D294"/>
      <c r="E294"/>
      <c r="F294"/>
      <c r="G294"/>
      <c r="H294"/>
    </row>
    <row r="295" spans="3:8">
      <c r="C295"/>
      <c r="D295"/>
      <c r="E295"/>
      <c r="F295"/>
      <c r="G295"/>
      <c r="H295"/>
    </row>
    <row r="296" spans="3:8">
      <c r="C296"/>
      <c r="D296"/>
      <c r="E296"/>
      <c r="F296"/>
      <c r="G296"/>
      <c r="H296"/>
    </row>
    <row r="297" spans="3:8">
      <c r="C297"/>
      <c r="D297"/>
      <c r="E297"/>
      <c r="F297"/>
      <c r="G297"/>
      <c r="H297"/>
    </row>
    <row r="298" spans="3:8">
      <c r="C298"/>
      <c r="D298"/>
      <c r="E298"/>
      <c r="F298"/>
      <c r="G298"/>
      <c r="H298"/>
    </row>
    <row r="299" spans="3:8">
      <c r="C299"/>
      <c r="D299"/>
      <c r="E299"/>
      <c r="F299"/>
      <c r="G299"/>
      <c r="H299"/>
    </row>
    <row r="300" spans="3:8">
      <c r="C300"/>
      <c r="D300"/>
      <c r="E300"/>
      <c r="F300"/>
      <c r="G300"/>
      <c r="H300"/>
    </row>
    <row r="301" spans="3:8">
      <c r="C301"/>
      <c r="D301"/>
      <c r="E301"/>
      <c r="F301"/>
      <c r="G301"/>
      <c r="H301"/>
    </row>
    <row r="302" spans="3:8">
      <c r="C302"/>
      <c r="D302"/>
      <c r="E302"/>
      <c r="F302"/>
      <c r="G302"/>
      <c r="H302"/>
    </row>
    <row r="303" spans="3:8">
      <c r="C303"/>
      <c r="D303"/>
      <c r="E303"/>
      <c r="F303"/>
      <c r="G303"/>
      <c r="H303"/>
    </row>
    <row r="304" spans="3:8">
      <c r="C304"/>
      <c r="D304"/>
      <c r="E304"/>
      <c r="F304"/>
      <c r="G304"/>
      <c r="H304"/>
    </row>
    <row r="305" spans="3:8">
      <c r="C305"/>
      <c r="D305"/>
      <c r="E305"/>
      <c r="F305"/>
      <c r="G305"/>
      <c r="H305"/>
    </row>
    <row r="306" spans="3:8">
      <c r="C306"/>
      <c r="D306"/>
      <c r="E306"/>
      <c r="F306"/>
      <c r="G306"/>
      <c r="H306"/>
    </row>
    <row r="307" spans="3:8">
      <c r="C307"/>
      <c r="D307"/>
      <c r="E307"/>
      <c r="F307"/>
      <c r="G307"/>
      <c r="H307"/>
    </row>
    <row r="308" spans="3:8">
      <c r="C308"/>
      <c r="D308"/>
      <c r="E308"/>
      <c r="F308"/>
      <c r="G308"/>
      <c r="H308"/>
    </row>
    <row r="309" spans="3:8">
      <c r="C309"/>
      <c r="D309"/>
      <c r="E309"/>
      <c r="F309"/>
      <c r="G309"/>
      <c r="H309"/>
    </row>
    <row r="310" spans="3:8">
      <c r="C310"/>
      <c r="D310"/>
      <c r="E310"/>
      <c r="F310"/>
      <c r="G310"/>
      <c r="H310"/>
    </row>
    <row r="311" spans="3:8">
      <c r="C311"/>
      <c r="D311"/>
      <c r="E311"/>
      <c r="F311"/>
      <c r="G311"/>
      <c r="H311"/>
    </row>
    <row r="312" spans="3:8">
      <c r="C312"/>
      <c r="D312"/>
      <c r="E312"/>
      <c r="F312"/>
      <c r="G312"/>
      <c r="H312"/>
    </row>
    <row r="313" spans="3:8">
      <c r="C313"/>
      <c r="D313"/>
      <c r="E313"/>
      <c r="F313"/>
      <c r="G313"/>
      <c r="H313"/>
    </row>
    <row r="314" spans="3:8">
      <c r="C314"/>
      <c r="D314"/>
      <c r="E314"/>
      <c r="F314"/>
      <c r="G314"/>
      <c r="H314"/>
    </row>
    <row r="315" spans="3:8">
      <c r="C315"/>
      <c r="D315"/>
      <c r="E315"/>
      <c r="F315"/>
      <c r="G315"/>
      <c r="H315"/>
    </row>
    <row r="316" spans="3:8">
      <c r="C316"/>
      <c r="D316"/>
      <c r="E316"/>
      <c r="F316"/>
      <c r="G316"/>
      <c r="H316"/>
    </row>
    <row r="317" spans="3:8">
      <c r="C317"/>
      <c r="D317"/>
      <c r="E317"/>
      <c r="F317"/>
      <c r="G317"/>
      <c r="H317"/>
    </row>
    <row r="318" spans="3:8">
      <c r="C318"/>
      <c r="D318"/>
      <c r="E318"/>
      <c r="F318"/>
      <c r="G318"/>
      <c r="H318"/>
    </row>
    <row r="319" spans="3:8">
      <c r="C319"/>
      <c r="D319"/>
      <c r="E319"/>
      <c r="F319"/>
      <c r="G319"/>
      <c r="H319"/>
    </row>
    <row r="320" spans="3:8">
      <c r="C320"/>
      <c r="D320"/>
      <c r="E320"/>
      <c r="F320"/>
      <c r="G320"/>
      <c r="H320"/>
    </row>
    <row r="321" spans="3:8">
      <c r="C321"/>
      <c r="D321"/>
      <c r="E321"/>
      <c r="F321"/>
      <c r="G321"/>
      <c r="H321"/>
    </row>
    <row r="322" spans="3:8">
      <c r="C322"/>
      <c r="D322"/>
      <c r="E322"/>
      <c r="F322"/>
      <c r="G322"/>
      <c r="H322"/>
    </row>
    <row r="323" spans="3:8">
      <c r="C323"/>
      <c r="D323"/>
      <c r="E323"/>
      <c r="F323"/>
      <c r="G323"/>
      <c r="H323"/>
    </row>
    <row r="324" spans="3:8">
      <c r="C324"/>
      <c r="D324"/>
      <c r="E324"/>
      <c r="F324"/>
      <c r="G324"/>
      <c r="H324"/>
    </row>
    <row r="325" spans="3:8">
      <c r="C325"/>
      <c r="D325"/>
      <c r="E325"/>
      <c r="F325"/>
      <c r="G325"/>
      <c r="H325"/>
    </row>
    <row r="326" spans="3:8">
      <c r="C326"/>
      <c r="D326"/>
      <c r="E326"/>
      <c r="F326"/>
      <c r="G326"/>
      <c r="H326"/>
    </row>
    <row r="327" spans="3:8">
      <c r="C327"/>
      <c r="D327"/>
      <c r="E327"/>
      <c r="F327"/>
      <c r="G327"/>
      <c r="H327"/>
    </row>
    <row r="328" spans="3:8">
      <c r="C328"/>
      <c r="D328"/>
      <c r="E328"/>
      <c r="F328"/>
      <c r="G328"/>
      <c r="H328"/>
    </row>
    <row r="329" spans="3:8">
      <c r="C329"/>
      <c r="D329"/>
      <c r="E329"/>
      <c r="F329"/>
      <c r="G329"/>
      <c r="H329"/>
    </row>
    <row r="330" spans="3:8">
      <c r="C330"/>
      <c r="D330"/>
      <c r="E330"/>
      <c r="F330"/>
      <c r="G330"/>
      <c r="H330"/>
    </row>
    <row r="331" spans="3:8">
      <c r="C331"/>
      <c r="D331"/>
      <c r="E331"/>
      <c r="F331"/>
      <c r="G331"/>
      <c r="H331"/>
    </row>
    <row r="332" spans="3:8">
      <c r="C332"/>
      <c r="D332"/>
      <c r="E332"/>
      <c r="F332"/>
      <c r="G332"/>
      <c r="H332"/>
    </row>
    <row r="333" spans="3:8">
      <c r="C333"/>
      <c r="D333"/>
      <c r="E333"/>
      <c r="F333"/>
      <c r="G333"/>
      <c r="H333"/>
    </row>
    <row r="334" spans="3:8">
      <c r="C334"/>
      <c r="D334"/>
      <c r="E334"/>
      <c r="F334"/>
      <c r="G334"/>
      <c r="H334"/>
    </row>
    <row r="335" spans="3:8">
      <c r="C335"/>
      <c r="D335"/>
      <c r="E335"/>
      <c r="F335"/>
      <c r="G335"/>
      <c r="H335"/>
    </row>
    <row r="336" spans="3:8">
      <c r="C336"/>
      <c r="D336"/>
      <c r="E336"/>
      <c r="F336"/>
      <c r="G336"/>
      <c r="H336"/>
    </row>
    <row r="337" spans="3:8">
      <c r="C337"/>
      <c r="D337"/>
      <c r="E337"/>
      <c r="F337"/>
      <c r="G337"/>
      <c r="H337"/>
    </row>
    <row r="338" spans="3:8">
      <c r="C338"/>
      <c r="D338"/>
      <c r="E338"/>
      <c r="F338"/>
      <c r="G338"/>
      <c r="H338"/>
    </row>
    <row r="339" spans="3:8">
      <c r="C339"/>
      <c r="D339"/>
      <c r="E339"/>
      <c r="F339"/>
      <c r="G339"/>
      <c r="H339"/>
    </row>
    <row r="340" spans="3:8">
      <c r="C340"/>
      <c r="D340"/>
      <c r="E340"/>
      <c r="F340"/>
      <c r="G340"/>
      <c r="H340"/>
    </row>
    <row r="341" spans="3:8">
      <c r="C341"/>
      <c r="D341"/>
      <c r="E341"/>
      <c r="F341"/>
      <c r="G341"/>
      <c r="H341"/>
    </row>
    <row r="342" spans="3:8">
      <c r="C342"/>
      <c r="D342"/>
      <c r="E342"/>
      <c r="F342"/>
      <c r="G342"/>
      <c r="H342"/>
    </row>
    <row r="343" spans="3:8">
      <c r="C343"/>
      <c r="D343"/>
      <c r="E343"/>
      <c r="F343"/>
      <c r="G343"/>
      <c r="H343"/>
    </row>
    <row r="344" spans="3:8">
      <c r="C344"/>
      <c r="D344"/>
      <c r="E344"/>
      <c r="F344"/>
      <c r="G344"/>
      <c r="H344"/>
    </row>
    <row r="345" spans="3:8">
      <c r="C345"/>
      <c r="D345"/>
      <c r="E345"/>
      <c r="F345"/>
      <c r="G345"/>
      <c r="H345"/>
    </row>
    <row r="346" spans="3:8">
      <c r="C346"/>
      <c r="D346"/>
      <c r="E346"/>
      <c r="F346"/>
      <c r="G346"/>
      <c r="H346"/>
    </row>
    <row r="347" spans="3:8">
      <c r="C347"/>
      <c r="D347"/>
      <c r="E347"/>
      <c r="F347"/>
      <c r="G347"/>
      <c r="H347"/>
    </row>
    <row r="348" spans="3:8">
      <c r="C348"/>
      <c r="D348"/>
      <c r="E348"/>
      <c r="F348"/>
      <c r="G348"/>
      <c r="H348"/>
    </row>
    <row r="349" spans="3:8">
      <c r="C349"/>
      <c r="D349"/>
      <c r="E349"/>
      <c r="F349"/>
      <c r="G349"/>
      <c r="H349"/>
    </row>
    <row r="350" spans="3:8">
      <c r="C350"/>
      <c r="D350"/>
      <c r="E350"/>
      <c r="F350"/>
      <c r="G350"/>
      <c r="H350"/>
    </row>
    <row r="351" spans="3:8">
      <c r="C351"/>
      <c r="D351"/>
      <c r="E351"/>
      <c r="F351"/>
      <c r="G351"/>
      <c r="H351"/>
    </row>
    <row r="352" spans="3:8">
      <c r="C352"/>
      <c r="D352"/>
      <c r="E352"/>
      <c r="F352"/>
      <c r="G352"/>
      <c r="H352"/>
    </row>
    <row r="353" spans="3:8">
      <c r="C353"/>
      <c r="D353"/>
      <c r="E353"/>
      <c r="F353"/>
      <c r="G353"/>
      <c r="H353"/>
    </row>
    <row r="354" spans="3:8">
      <c r="C354"/>
      <c r="D354"/>
      <c r="E354"/>
      <c r="F354"/>
      <c r="G354"/>
      <c r="H354"/>
    </row>
    <row r="355" spans="3:8">
      <c r="C355"/>
      <c r="D355"/>
      <c r="E355"/>
      <c r="F355"/>
      <c r="G355"/>
      <c r="H355"/>
    </row>
    <row r="356" spans="3:8">
      <c r="C356"/>
      <c r="D356"/>
      <c r="E356"/>
      <c r="F356"/>
      <c r="G356"/>
      <c r="H356"/>
    </row>
    <row r="357" spans="3:8">
      <c r="C357"/>
      <c r="D357"/>
      <c r="E357"/>
      <c r="F357"/>
      <c r="G357"/>
      <c r="H357"/>
    </row>
    <row r="358" spans="3:8">
      <c r="C358"/>
      <c r="D358"/>
      <c r="E358"/>
      <c r="F358"/>
      <c r="G358"/>
      <c r="H358"/>
    </row>
    <row r="359" spans="3:8">
      <c r="C359"/>
      <c r="D359"/>
      <c r="E359"/>
      <c r="F359"/>
      <c r="G359"/>
      <c r="H359"/>
    </row>
    <row r="360" spans="3:8">
      <c r="C360"/>
      <c r="D360"/>
      <c r="E360"/>
      <c r="F360"/>
      <c r="G360"/>
      <c r="H360"/>
    </row>
    <row r="361" spans="3:8">
      <c r="C361"/>
      <c r="D361"/>
      <c r="E361"/>
      <c r="F361"/>
      <c r="G361"/>
      <c r="H361"/>
    </row>
    <row r="362" spans="3:8">
      <c r="C362"/>
      <c r="D362"/>
      <c r="E362"/>
      <c r="F362"/>
      <c r="G362"/>
      <c r="H362"/>
    </row>
    <row r="363" spans="3:8">
      <c r="C363"/>
      <c r="D363"/>
      <c r="E363"/>
      <c r="F363"/>
      <c r="G363"/>
      <c r="H363"/>
    </row>
    <row r="364" spans="3:8">
      <c r="C364"/>
      <c r="D364"/>
      <c r="E364"/>
      <c r="F364"/>
      <c r="G364"/>
      <c r="H364"/>
    </row>
    <row r="365" spans="3:8">
      <c r="C365"/>
      <c r="D365"/>
      <c r="E365"/>
      <c r="F365"/>
      <c r="G365"/>
      <c r="H365"/>
    </row>
    <row r="366" spans="3:8">
      <c r="C366"/>
      <c r="D366"/>
      <c r="E366"/>
      <c r="F366"/>
      <c r="G366"/>
      <c r="H366"/>
    </row>
    <row r="367" spans="3:8">
      <c r="C367"/>
      <c r="D367"/>
      <c r="E367"/>
      <c r="F367"/>
      <c r="G367"/>
      <c r="H367"/>
    </row>
    <row r="368" spans="3:8">
      <c r="C368"/>
      <c r="D368"/>
      <c r="E368"/>
      <c r="F368"/>
      <c r="G368"/>
      <c r="H368"/>
    </row>
    <row r="369" spans="3:8">
      <c r="C369"/>
      <c r="D369"/>
      <c r="E369"/>
      <c r="F369"/>
      <c r="G369"/>
      <c r="H369"/>
    </row>
    <row r="370" spans="3:8">
      <c r="C370"/>
      <c r="D370"/>
      <c r="E370"/>
      <c r="F370"/>
      <c r="G370"/>
      <c r="H370"/>
    </row>
    <row r="371" spans="3:8">
      <c r="C371"/>
      <c r="D371"/>
      <c r="E371"/>
      <c r="F371"/>
      <c r="G371"/>
      <c r="H371"/>
    </row>
    <row r="372" spans="3:8">
      <c r="C372"/>
      <c r="D372"/>
      <c r="E372"/>
      <c r="F372"/>
      <c r="G372"/>
      <c r="H372"/>
    </row>
    <row r="373" spans="3:8">
      <c r="C373"/>
      <c r="D373"/>
      <c r="E373"/>
      <c r="F373"/>
      <c r="G373"/>
      <c r="H373"/>
    </row>
    <row r="374" spans="3:8">
      <c r="C374"/>
      <c r="D374"/>
      <c r="E374"/>
      <c r="F374"/>
      <c r="G374"/>
      <c r="H374"/>
    </row>
    <row r="375" spans="3:8">
      <c r="C375"/>
      <c r="D375"/>
      <c r="E375"/>
      <c r="F375"/>
      <c r="G375"/>
      <c r="H375"/>
    </row>
    <row r="376" spans="3:8">
      <c r="C376"/>
      <c r="D376"/>
      <c r="E376"/>
      <c r="F376"/>
      <c r="G376"/>
      <c r="H376"/>
    </row>
    <row r="377" spans="3:8">
      <c r="C377"/>
      <c r="D377"/>
      <c r="E377"/>
      <c r="F377"/>
      <c r="G377"/>
      <c r="H377"/>
    </row>
    <row r="378" spans="3:8">
      <c r="C378"/>
      <c r="D378"/>
      <c r="E378"/>
      <c r="F378"/>
      <c r="G378"/>
      <c r="H378"/>
    </row>
    <row r="379" spans="3:8">
      <c r="C379"/>
      <c r="D379"/>
      <c r="E379"/>
      <c r="F379"/>
      <c r="G379"/>
      <c r="H379"/>
    </row>
    <row r="380" spans="3:8">
      <c r="C380"/>
      <c r="D380"/>
      <c r="E380"/>
      <c r="F380"/>
      <c r="G380"/>
      <c r="H380"/>
    </row>
    <row r="381" spans="3:8">
      <c r="C381"/>
      <c r="D381"/>
      <c r="E381"/>
      <c r="F381"/>
      <c r="G381"/>
      <c r="H381"/>
    </row>
    <row r="382" spans="3:8">
      <c r="C382"/>
      <c r="D382"/>
      <c r="E382"/>
      <c r="F382"/>
      <c r="G382"/>
      <c r="H382"/>
    </row>
    <row r="383" spans="3:8">
      <c r="C383"/>
      <c r="D383"/>
      <c r="E383"/>
      <c r="F383"/>
      <c r="G383"/>
      <c r="H383"/>
    </row>
    <row r="384" spans="3:8">
      <c r="C384"/>
      <c r="D384"/>
      <c r="E384"/>
      <c r="F384"/>
      <c r="G384"/>
      <c r="H384"/>
    </row>
    <row r="385" spans="3:8">
      <c r="C385"/>
      <c r="D385"/>
      <c r="E385"/>
      <c r="F385"/>
      <c r="G385"/>
      <c r="H385"/>
    </row>
    <row r="386" spans="3:8">
      <c r="C386"/>
      <c r="D386"/>
      <c r="E386"/>
      <c r="F386"/>
      <c r="G386"/>
      <c r="H386"/>
    </row>
    <row r="387" spans="3:8">
      <c r="C387"/>
      <c r="D387"/>
      <c r="E387"/>
      <c r="F387"/>
      <c r="G387"/>
      <c r="H387"/>
    </row>
    <row r="388" spans="3:8">
      <c r="C388"/>
      <c r="D388"/>
      <c r="E388"/>
      <c r="F388"/>
      <c r="G388"/>
      <c r="H388"/>
    </row>
    <row r="389" spans="3:8">
      <c r="C389"/>
      <c r="D389"/>
      <c r="E389"/>
      <c r="F389"/>
      <c r="G389"/>
      <c r="H389"/>
    </row>
    <row r="390" spans="3:8">
      <c r="C390"/>
      <c r="D390"/>
      <c r="E390"/>
      <c r="F390"/>
      <c r="G390"/>
      <c r="H390"/>
    </row>
    <row r="391" spans="3:8">
      <c r="C391"/>
      <c r="D391"/>
      <c r="E391"/>
      <c r="F391"/>
      <c r="G391"/>
      <c r="H391"/>
    </row>
  </sheetData>
  <phoneticPr fontId="0" type="noConversion"/>
  <pageMargins left="0.78740157499999996" right="0.78740157499999996" top="0.984251969" bottom="0.984251969" header="0.4921259845" footer="0.4921259845"/>
  <pageSetup paperSize="9" scale="72" fitToHeight="8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8" enableFormatConditionsCalculation="0">
    <tabColor indexed="10"/>
    <pageSetUpPr fitToPage="1"/>
  </sheetPr>
  <dimension ref="A4:K92"/>
  <sheetViews>
    <sheetView workbookViewId="0">
      <selection activeCell="C7" sqref="C7"/>
    </sheetView>
  </sheetViews>
  <sheetFormatPr baseColWidth="10" defaultRowHeight="12.75"/>
  <cols>
    <col min="1" max="2" width="30.7109375" customWidth="1"/>
    <col min="3" max="3" width="9.140625" customWidth="1"/>
    <col min="4" max="5" width="16.140625" customWidth="1"/>
    <col min="6" max="6" width="5" customWidth="1"/>
    <col min="7" max="16" width="12" customWidth="1"/>
    <col min="17" max="21" width="13.85546875" customWidth="1"/>
    <col min="22" max="27" width="13.85546875" bestFit="1" customWidth="1"/>
    <col min="28" max="28" width="5" customWidth="1"/>
  </cols>
  <sheetData>
    <row r="4" spans="1:3">
      <c r="A4" s="4" t="s">
        <v>8</v>
      </c>
      <c r="B4" s="4" t="s">
        <v>1</v>
      </c>
      <c r="C4" s="28" t="s">
        <v>0</v>
      </c>
    </row>
    <row r="5" spans="1:3">
      <c r="A5" s="1" t="s">
        <v>2</v>
      </c>
      <c r="B5" s="1" t="s">
        <v>21</v>
      </c>
      <c r="C5" s="30">
        <v>52028</v>
      </c>
    </row>
    <row r="6" spans="1:3">
      <c r="A6" s="5"/>
      <c r="B6" s="8" t="s">
        <v>22</v>
      </c>
      <c r="C6" s="31">
        <v>12000</v>
      </c>
    </row>
    <row r="7" spans="1:3">
      <c r="A7" s="1" t="s">
        <v>3</v>
      </c>
      <c r="B7" s="1" t="s">
        <v>21</v>
      </c>
      <c r="C7" s="30">
        <v>47890</v>
      </c>
    </row>
    <row r="8" spans="1:3">
      <c r="A8" s="5"/>
      <c r="B8" s="8" t="s">
        <v>22</v>
      </c>
      <c r="C8" s="31">
        <v>16000</v>
      </c>
    </row>
    <row r="9" spans="1:3">
      <c r="A9" s="1" t="s">
        <v>4</v>
      </c>
      <c r="B9" s="1" t="s">
        <v>21</v>
      </c>
      <c r="C9" s="30">
        <v>34215</v>
      </c>
    </row>
    <row r="10" spans="1:3">
      <c r="A10" s="5"/>
      <c r="B10" s="8" t="s">
        <v>22</v>
      </c>
      <c r="C10" s="31">
        <v>13000</v>
      </c>
    </row>
    <row r="11" spans="1:3">
      <c r="A11" s="1" t="s">
        <v>5</v>
      </c>
      <c r="B11" s="1" t="s">
        <v>21</v>
      </c>
      <c r="C11" s="30">
        <v>0</v>
      </c>
    </row>
    <row r="12" spans="1:3">
      <c r="A12" s="5"/>
      <c r="B12" s="8" t="s">
        <v>22</v>
      </c>
      <c r="C12" s="31"/>
    </row>
    <row r="13" spans="1:3">
      <c r="A13" s="1" t="s">
        <v>6</v>
      </c>
      <c r="B13" s="1" t="s">
        <v>21</v>
      </c>
      <c r="C13" s="30">
        <v>0</v>
      </c>
    </row>
    <row r="14" spans="1:3">
      <c r="A14" s="5"/>
      <c r="B14" s="8" t="s">
        <v>22</v>
      </c>
      <c r="C14" s="31"/>
    </row>
    <row r="15" spans="1:3">
      <c r="A15" s="1" t="s">
        <v>7</v>
      </c>
      <c r="B15" s="1" t="s">
        <v>21</v>
      </c>
      <c r="C15" s="30">
        <v>0</v>
      </c>
    </row>
    <row r="16" spans="1:3">
      <c r="A16" s="7"/>
      <c r="B16" s="29" t="s">
        <v>22</v>
      </c>
      <c r="C16" s="32"/>
    </row>
    <row r="92" spans="11:11">
      <c r="K92" s="6"/>
    </row>
  </sheetData>
  <phoneticPr fontId="0" type="noConversion"/>
  <pageMargins left="0.78740157499999996" right="0.78740157499999996" top="0.984251969" bottom="0.984251969" header="0.4921259845" footer="0.4921259845"/>
  <pageSetup paperSize="9" scale="72" fitToHeight="8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S23"/>
  <sheetViews>
    <sheetView showGridLines="0" tabSelected="1" zoomScale="80" zoomScaleNormal="8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B6" sqref="B6"/>
    </sheetView>
  </sheetViews>
  <sheetFormatPr baseColWidth="10" defaultRowHeight="12.75" outlineLevelCol="1"/>
  <cols>
    <col min="1" max="1" width="34.7109375" style="89" customWidth="1"/>
    <col min="2" max="13" width="16.7109375" style="66" customWidth="1" outlineLevel="1"/>
    <col min="14" max="14" width="16.7109375" style="66" customWidth="1"/>
    <col min="15" max="26" width="16.7109375" style="66" customWidth="1" outlineLevel="1"/>
    <col min="27" max="27" width="16.7109375" style="66" customWidth="1"/>
    <col min="28" max="39" width="16.7109375" style="66" customWidth="1" outlineLevel="1"/>
    <col min="40" max="45" width="16.7109375" style="66" customWidth="1"/>
    <col min="46" max="16384" width="11.42578125" style="89"/>
  </cols>
  <sheetData>
    <row r="1" spans="1:45" s="67" customFormat="1" ht="24.95" customHeight="1">
      <c r="A1" s="104" t="s">
        <v>94</v>
      </c>
      <c r="B1" s="66"/>
      <c r="C1" s="66"/>
      <c r="D1" s="66"/>
      <c r="E1" s="66"/>
      <c r="F1" s="66"/>
      <c r="G1" s="66"/>
      <c r="H1" s="108"/>
      <c r="I1" s="108"/>
      <c r="J1" s="109"/>
      <c r="K1" s="110"/>
      <c r="L1" s="110"/>
      <c r="M1" s="110"/>
      <c r="N1" s="110"/>
      <c r="O1" s="68"/>
      <c r="P1" s="68"/>
      <c r="Q1" s="68"/>
      <c r="R1" s="68"/>
      <c r="S1" s="68"/>
      <c r="T1" s="68"/>
      <c r="U1" s="108"/>
      <c r="V1" s="108"/>
      <c r="W1" s="68"/>
      <c r="Z1" s="110"/>
      <c r="AA1" s="110"/>
      <c r="AB1" s="68"/>
      <c r="AC1" s="68"/>
      <c r="AD1" s="68"/>
      <c r="AE1" s="68"/>
      <c r="AF1" s="68"/>
      <c r="AG1" s="68"/>
      <c r="AH1" s="108"/>
      <c r="AI1" s="108"/>
      <c r="AJ1" s="68"/>
    </row>
    <row r="2" spans="1:45" s="69" customFormat="1" ht="5.0999999999999996" customHeight="1"/>
    <row r="3" spans="1:45" s="67" customFormat="1" ht="24.95" customHeight="1">
      <c r="A3" s="70" t="s">
        <v>0</v>
      </c>
      <c r="B3" s="71"/>
      <c r="C3" s="72"/>
      <c r="D3" s="72"/>
      <c r="E3" s="72"/>
      <c r="F3" s="72"/>
      <c r="G3" s="72"/>
      <c r="H3" s="72"/>
      <c r="I3" s="72"/>
      <c r="J3" s="73"/>
      <c r="K3" s="74">
        <f>SUM(K6:K20)</f>
        <v>0</v>
      </c>
      <c r="L3" s="75">
        <f>SUM(L6:L20)</f>
        <v>0</v>
      </c>
      <c r="M3" s="75">
        <f>SUM(M6:M20)</f>
        <v>0</v>
      </c>
      <c r="N3" s="75">
        <f>SUM(N6:N20)</f>
        <v>0</v>
      </c>
      <c r="O3" s="71"/>
      <c r="P3" s="72"/>
      <c r="Q3" s="72"/>
      <c r="R3" s="72"/>
      <c r="S3" s="72"/>
      <c r="T3" s="72"/>
      <c r="U3" s="72"/>
      <c r="V3" s="72"/>
      <c r="W3" s="73"/>
      <c r="X3" s="76">
        <f>SUM(X6:X20)</f>
        <v>180</v>
      </c>
      <c r="Y3" s="77">
        <f>SUM(Y6:Y20)</f>
        <v>737100</v>
      </c>
      <c r="Z3" s="77">
        <f>SUM(Z6:Z20)</f>
        <v>737100</v>
      </c>
      <c r="AA3" s="77">
        <f>SUM(AA6:AA20)</f>
        <v>368550</v>
      </c>
      <c r="AB3" s="71"/>
      <c r="AC3" s="72"/>
      <c r="AD3" s="72"/>
      <c r="AE3" s="72"/>
      <c r="AF3" s="72"/>
      <c r="AG3" s="72"/>
      <c r="AH3" s="72"/>
      <c r="AI3" s="72"/>
      <c r="AJ3" s="73"/>
      <c r="AK3" s="78">
        <f t="shared" ref="AK3:AS3" si="0">SUM(AK6:AK20)</f>
        <v>5</v>
      </c>
      <c r="AL3" s="79">
        <f t="shared" si="0"/>
        <v>195900</v>
      </c>
      <c r="AM3" s="79">
        <f t="shared" si="0"/>
        <v>195900</v>
      </c>
      <c r="AN3" s="79">
        <f t="shared" si="0"/>
        <v>58770</v>
      </c>
      <c r="AO3" s="80">
        <f t="shared" si="0"/>
        <v>95</v>
      </c>
      <c r="AP3" s="80">
        <f t="shared" si="0"/>
        <v>185</v>
      </c>
      <c r="AQ3" s="81">
        <f t="shared" si="0"/>
        <v>933000</v>
      </c>
      <c r="AR3" s="82">
        <f t="shared" si="0"/>
        <v>933000</v>
      </c>
      <c r="AS3" s="83">
        <f t="shared" si="0"/>
        <v>427320</v>
      </c>
    </row>
    <row r="4" spans="1:45" s="69" customFormat="1" ht="5.0999999999999996" customHeight="1"/>
    <row r="5" spans="1:45" ht="73.5" customHeight="1">
      <c r="A5" s="84" t="s">
        <v>71</v>
      </c>
      <c r="B5" s="85" t="s">
        <v>28</v>
      </c>
      <c r="C5" s="85" t="s">
        <v>29</v>
      </c>
      <c r="D5" s="85" t="s">
        <v>30</v>
      </c>
      <c r="E5" s="85" t="s">
        <v>31</v>
      </c>
      <c r="F5" s="85" t="s">
        <v>32</v>
      </c>
      <c r="G5" s="85" t="s">
        <v>33</v>
      </c>
      <c r="H5" s="85" t="s">
        <v>80</v>
      </c>
      <c r="I5" s="85" t="s">
        <v>81</v>
      </c>
      <c r="J5" s="85" t="s">
        <v>34</v>
      </c>
      <c r="K5" s="85" t="s">
        <v>35</v>
      </c>
      <c r="L5" s="85" t="s">
        <v>36</v>
      </c>
      <c r="M5" s="85" t="s">
        <v>37</v>
      </c>
      <c r="N5" s="85" t="s">
        <v>38</v>
      </c>
      <c r="O5" s="86" t="s">
        <v>39</v>
      </c>
      <c r="P5" s="86" t="s">
        <v>40</v>
      </c>
      <c r="Q5" s="86" t="s">
        <v>41</v>
      </c>
      <c r="R5" s="86" t="s">
        <v>42</v>
      </c>
      <c r="S5" s="86" t="s">
        <v>43</v>
      </c>
      <c r="T5" s="86" t="s">
        <v>44</v>
      </c>
      <c r="U5" s="86" t="s">
        <v>82</v>
      </c>
      <c r="V5" s="86" t="s">
        <v>83</v>
      </c>
      <c r="W5" s="86" t="s">
        <v>45</v>
      </c>
      <c r="X5" s="86" t="s">
        <v>46</v>
      </c>
      <c r="Y5" s="86" t="s">
        <v>47</v>
      </c>
      <c r="Z5" s="86" t="s">
        <v>48</v>
      </c>
      <c r="AA5" s="86" t="s">
        <v>49</v>
      </c>
      <c r="AB5" s="87" t="s">
        <v>50</v>
      </c>
      <c r="AC5" s="87" t="s">
        <v>51</v>
      </c>
      <c r="AD5" s="87" t="s">
        <v>52</v>
      </c>
      <c r="AE5" s="87" t="s">
        <v>53</v>
      </c>
      <c r="AF5" s="87" t="s">
        <v>54</v>
      </c>
      <c r="AG5" s="87" t="s">
        <v>55</v>
      </c>
      <c r="AH5" s="87" t="s">
        <v>84</v>
      </c>
      <c r="AI5" s="87" t="s">
        <v>85</v>
      </c>
      <c r="AJ5" s="87" t="s">
        <v>56</v>
      </c>
      <c r="AK5" s="87" t="s">
        <v>57</v>
      </c>
      <c r="AL5" s="87" t="s">
        <v>58</v>
      </c>
      <c r="AM5" s="87" t="s">
        <v>59</v>
      </c>
      <c r="AN5" s="87" t="s">
        <v>60</v>
      </c>
      <c r="AO5" s="88" t="s">
        <v>73</v>
      </c>
      <c r="AP5" s="88" t="s">
        <v>74</v>
      </c>
      <c r="AQ5" s="88" t="s">
        <v>75</v>
      </c>
      <c r="AR5" s="88" t="s">
        <v>76</v>
      </c>
      <c r="AS5" s="88" t="s">
        <v>77</v>
      </c>
    </row>
    <row r="6" spans="1:45" ht="24.95" customHeight="1">
      <c r="A6" s="101" t="s">
        <v>91</v>
      </c>
      <c r="B6" s="102"/>
      <c r="C6" s="102"/>
      <c r="D6" s="102"/>
      <c r="E6" s="90">
        <f t="shared" ref="E6:E20" si="1">SUM(B6:D6)</f>
        <v>0</v>
      </c>
      <c r="F6" s="103"/>
      <c r="G6" s="103"/>
      <c r="H6" s="106"/>
      <c r="I6" s="106"/>
      <c r="J6" s="91">
        <f t="shared" ref="J6:J13" si="2">IF(G6=ISNA(0),0,E6/G6)</f>
        <v>0</v>
      </c>
      <c r="K6" s="92">
        <f t="shared" ref="K6:K13" si="3">F6*G6</f>
        <v>0</v>
      </c>
      <c r="L6" s="91">
        <f t="shared" ref="L6:L20" si="4">J6*K6</f>
        <v>0</v>
      </c>
      <c r="M6" s="91">
        <f>IF(J6&lt;3000,L6,3000*K6)*H6</f>
        <v>0</v>
      </c>
      <c r="N6" s="91">
        <f>IF(I6="Concession",1250*K6*H6,50%*M6)</f>
        <v>0</v>
      </c>
      <c r="O6" s="102">
        <f>(4050+650)</f>
        <v>4700</v>
      </c>
      <c r="P6" s="102">
        <f>(580+250+700)</f>
        <v>1530</v>
      </c>
      <c r="Q6" s="102">
        <f>1960</f>
        <v>1960</v>
      </c>
      <c r="R6" s="93">
        <f t="shared" ref="R6:R20" si="5">SUM(O6:Q6)</f>
        <v>8190</v>
      </c>
      <c r="S6" s="103">
        <v>46</v>
      </c>
      <c r="T6" s="103">
        <v>2</v>
      </c>
      <c r="U6" s="106">
        <v>1</v>
      </c>
      <c r="V6" s="106" t="s">
        <v>72</v>
      </c>
      <c r="W6" s="94">
        <f t="shared" ref="W6:W13" si="6">IF(T6=ISNA(0),0,R6/T6)</f>
        <v>4095</v>
      </c>
      <c r="X6" s="95">
        <f t="shared" ref="X6:X13" si="7">S6*T6</f>
        <v>92</v>
      </c>
      <c r="Y6" s="94">
        <f t="shared" ref="Y6:Y20" si="8">W6*X6</f>
        <v>376740</v>
      </c>
      <c r="Z6" s="94">
        <f t="shared" ref="Z6:Z20" si="9">IF(W6&lt;6000,Y6,6000*X6)*U6</f>
        <v>376740</v>
      </c>
      <c r="AA6" s="94">
        <f t="shared" ref="AA6:AA20" si="10">IF(V6="Concession",2500*X6*U6,50%*Z6)</f>
        <v>188370</v>
      </c>
      <c r="AB6" s="102"/>
      <c r="AC6" s="102"/>
      <c r="AD6" s="102"/>
      <c r="AE6" s="96">
        <f t="shared" ref="AE6:AE20" si="11">SUM(AB6:AD6)</f>
        <v>0</v>
      </c>
      <c r="AF6" s="103"/>
      <c r="AG6" s="103"/>
      <c r="AH6" s="106"/>
      <c r="AI6" s="106"/>
      <c r="AJ6" s="97">
        <f t="shared" ref="AJ6:AJ13" si="12">IF(AG6=ISNA(0),0,AE6/AG6)</f>
        <v>0</v>
      </c>
      <c r="AK6" s="98">
        <f t="shared" ref="AK6:AK13" si="13">AF6*AG6</f>
        <v>0</v>
      </c>
      <c r="AL6" s="97">
        <f t="shared" ref="AL6:AL20" si="14">AJ6*AK6</f>
        <v>0</v>
      </c>
      <c r="AM6" s="97">
        <f>IF(AE6&lt;40000,AL6,40000*AF6)*AH6</f>
        <v>0</v>
      </c>
      <c r="AN6" s="97">
        <f>IF(AI6="Concession",10000*AF6*AH6,30%*AM6)</f>
        <v>0</v>
      </c>
      <c r="AO6" s="99">
        <f t="shared" ref="AO6:AO20" si="15">SUM(F6,S6,AF6)</f>
        <v>46</v>
      </c>
      <c r="AP6" s="99">
        <f t="shared" ref="AP6:AP20" si="16">SUM(K6,X6,AK6)</f>
        <v>92</v>
      </c>
      <c r="AQ6" s="100">
        <f t="shared" ref="AQ6:AQ20" si="17">SUM(L6,Y6,AL6)</f>
        <v>376740</v>
      </c>
      <c r="AR6" s="100">
        <f t="shared" ref="AR6:AR20" si="18">SUM(M6,Z6,AM6)</f>
        <v>376740</v>
      </c>
      <c r="AS6" s="100">
        <f t="shared" ref="AS6:AS20" si="19">SUM(N6,AA6,AN6)</f>
        <v>188370</v>
      </c>
    </row>
    <row r="7" spans="1:45" ht="24.95" customHeight="1">
      <c r="A7" s="101" t="s">
        <v>92</v>
      </c>
      <c r="B7" s="102"/>
      <c r="C7" s="102"/>
      <c r="D7" s="102"/>
      <c r="E7" s="90">
        <f t="shared" si="1"/>
        <v>0</v>
      </c>
      <c r="F7" s="103"/>
      <c r="G7" s="103"/>
      <c r="H7" s="106"/>
      <c r="I7" s="106"/>
      <c r="J7" s="91">
        <f t="shared" si="2"/>
        <v>0</v>
      </c>
      <c r="K7" s="92">
        <f t="shared" si="3"/>
        <v>0</v>
      </c>
      <c r="L7" s="91">
        <f t="shared" si="4"/>
        <v>0</v>
      </c>
      <c r="M7" s="91">
        <f t="shared" ref="M7:M20" si="20">IF(J7&lt;3000,L7,3000*K7)*H7</f>
        <v>0</v>
      </c>
      <c r="N7" s="91">
        <f t="shared" ref="N7:N20" si="21">IF(I7="Concession",1250*K7*H7,50%*M7)</f>
        <v>0</v>
      </c>
      <c r="O7" s="102">
        <f>(4050+650)</f>
        <v>4700</v>
      </c>
      <c r="P7" s="102">
        <f>(580+250+700)</f>
        <v>1530</v>
      </c>
      <c r="Q7" s="102">
        <f>1960</f>
        <v>1960</v>
      </c>
      <c r="R7" s="93">
        <f t="shared" si="5"/>
        <v>8190</v>
      </c>
      <c r="S7" s="103">
        <v>41</v>
      </c>
      <c r="T7" s="103">
        <v>2</v>
      </c>
      <c r="U7" s="106">
        <v>1</v>
      </c>
      <c r="V7" s="106" t="s">
        <v>72</v>
      </c>
      <c r="W7" s="94">
        <f t="shared" si="6"/>
        <v>4095</v>
      </c>
      <c r="X7" s="95">
        <f t="shared" si="7"/>
        <v>82</v>
      </c>
      <c r="Y7" s="94">
        <f t="shared" si="8"/>
        <v>335790</v>
      </c>
      <c r="Z7" s="94">
        <f t="shared" si="9"/>
        <v>335790</v>
      </c>
      <c r="AA7" s="94">
        <f t="shared" si="10"/>
        <v>167895</v>
      </c>
      <c r="AB7" s="102">
        <f>(32000+250+700+650)</f>
        <v>33600</v>
      </c>
      <c r="AC7" s="102">
        <f>580</f>
        <v>580</v>
      </c>
      <c r="AD7" s="102">
        <f>5000</f>
        <v>5000</v>
      </c>
      <c r="AE7" s="96">
        <f t="shared" si="11"/>
        <v>39180</v>
      </c>
      <c r="AF7" s="103">
        <v>5</v>
      </c>
      <c r="AG7" s="103">
        <v>1</v>
      </c>
      <c r="AH7" s="106">
        <v>1</v>
      </c>
      <c r="AI7" s="106" t="s">
        <v>72</v>
      </c>
      <c r="AJ7" s="97">
        <f t="shared" si="12"/>
        <v>39180</v>
      </c>
      <c r="AK7" s="98">
        <f t="shared" si="13"/>
        <v>5</v>
      </c>
      <c r="AL7" s="97">
        <f t="shared" si="14"/>
        <v>195900</v>
      </c>
      <c r="AM7" s="97">
        <f t="shared" ref="AM7:AM20" si="22">IF(AE7&lt;40000,AL7,40000*AF7)*AH7</f>
        <v>195900</v>
      </c>
      <c r="AN7" s="97">
        <f t="shared" ref="AN7:AN20" si="23">IF(AI7="Concession",10000*AF7*AH7,30%*AM7)</f>
        <v>58770</v>
      </c>
      <c r="AO7" s="99">
        <f t="shared" si="15"/>
        <v>46</v>
      </c>
      <c r="AP7" s="99">
        <f t="shared" si="16"/>
        <v>87</v>
      </c>
      <c r="AQ7" s="100">
        <f t="shared" si="17"/>
        <v>531690</v>
      </c>
      <c r="AR7" s="100">
        <f t="shared" si="18"/>
        <v>531690</v>
      </c>
      <c r="AS7" s="100">
        <f t="shared" si="19"/>
        <v>226665</v>
      </c>
    </row>
    <row r="8" spans="1:45" ht="24.95" customHeight="1">
      <c r="A8" s="101" t="s">
        <v>93</v>
      </c>
      <c r="B8" s="102"/>
      <c r="C8" s="102"/>
      <c r="D8" s="102"/>
      <c r="E8" s="90">
        <f t="shared" si="1"/>
        <v>0</v>
      </c>
      <c r="F8" s="103"/>
      <c r="G8" s="103"/>
      <c r="H8" s="106"/>
      <c r="I8" s="106"/>
      <c r="J8" s="91">
        <f t="shared" si="2"/>
        <v>0</v>
      </c>
      <c r="K8" s="92">
        <f t="shared" si="3"/>
        <v>0</v>
      </c>
      <c r="L8" s="91">
        <f t="shared" si="4"/>
        <v>0</v>
      </c>
      <c r="M8" s="91">
        <f t="shared" si="20"/>
        <v>0</v>
      </c>
      <c r="N8" s="91">
        <f t="shared" si="21"/>
        <v>0</v>
      </c>
      <c r="O8" s="102">
        <f>(4050+650)</f>
        <v>4700</v>
      </c>
      <c r="P8" s="102">
        <f>(580+250+700)</f>
        <v>1530</v>
      </c>
      <c r="Q8" s="102">
        <f>1960</f>
        <v>1960</v>
      </c>
      <c r="R8" s="93">
        <f t="shared" si="5"/>
        <v>8190</v>
      </c>
      <c r="S8" s="103">
        <v>3</v>
      </c>
      <c r="T8" s="103">
        <v>2</v>
      </c>
      <c r="U8" s="106">
        <v>1</v>
      </c>
      <c r="V8" s="106" t="s">
        <v>72</v>
      </c>
      <c r="W8" s="94">
        <f t="shared" si="6"/>
        <v>4095</v>
      </c>
      <c r="X8" s="95">
        <f t="shared" si="7"/>
        <v>6</v>
      </c>
      <c r="Y8" s="94">
        <f t="shared" si="8"/>
        <v>24570</v>
      </c>
      <c r="Z8" s="94">
        <f t="shared" si="9"/>
        <v>24570</v>
      </c>
      <c r="AA8" s="94">
        <f t="shared" si="10"/>
        <v>12285</v>
      </c>
      <c r="AB8" s="102"/>
      <c r="AC8" s="102"/>
      <c r="AD8" s="102"/>
      <c r="AE8" s="96">
        <f t="shared" si="11"/>
        <v>0</v>
      </c>
      <c r="AF8" s="103"/>
      <c r="AG8" s="103"/>
      <c r="AH8" s="106"/>
      <c r="AI8" s="111"/>
      <c r="AJ8" s="97">
        <f t="shared" si="12"/>
        <v>0</v>
      </c>
      <c r="AK8" s="98">
        <f t="shared" si="13"/>
        <v>0</v>
      </c>
      <c r="AL8" s="97">
        <f t="shared" si="14"/>
        <v>0</v>
      </c>
      <c r="AM8" s="97">
        <f t="shared" si="22"/>
        <v>0</v>
      </c>
      <c r="AN8" s="97">
        <f t="shared" si="23"/>
        <v>0</v>
      </c>
      <c r="AO8" s="99">
        <f t="shared" si="15"/>
        <v>3</v>
      </c>
      <c r="AP8" s="99">
        <f t="shared" si="16"/>
        <v>6</v>
      </c>
      <c r="AQ8" s="100">
        <f t="shared" si="17"/>
        <v>24570</v>
      </c>
      <c r="AR8" s="100">
        <f t="shared" si="18"/>
        <v>24570</v>
      </c>
      <c r="AS8" s="100">
        <f t="shared" si="19"/>
        <v>12285</v>
      </c>
    </row>
    <row r="9" spans="1:45" ht="24.95" customHeight="1">
      <c r="A9" s="101"/>
      <c r="B9" s="102"/>
      <c r="C9" s="102"/>
      <c r="D9" s="102"/>
      <c r="E9" s="90">
        <f t="shared" si="1"/>
        <v>0</v>
      </c>
      <c r="F9" s="103"/>
      <c r="G9" s="103"/>
      <c r="H9" s="106"/>
      <c r="I9" s="106"/>
      <c r="J9" s="91">
        <f t="shared" si="2"/>
        <v>0</v>
      </c>
      <c r="K9" s="92">
        <f t="shared" si="3"/>
        <v>0</v>
      </c>
      <c r="L9" s="91">
        <f t="shared" si="4"/>
        <v>0</v>
      </c>
      <c r="M9" s="91">
        <f t="shared" si="20"/>
        <v>0</v>
      </c>
      <c r="N9" s="91">
        <f t="shared" si="21"/>
        <v>0</v>
      </c>
      <c r="O9" s="102"/>
      <c r="P9" s="102"/>
      <c r="Q9" s="102"/>
      <c r="R9" s="93">
        <f t="shared" si="5"/>
        <v>0</v>
      </c>
      <c r="S9" s="103"/>
      <c r="T9" s="103"/>
      <c r="U9" s="106"/>
      <c r="V9" s="106"/>
      <c r="W9" s="94">
        <f t="shared" si="6"/>
        <v>0</v>
      </c>
      <c r="X9" s="95">
        <f t="shared" si="7"/>
        <v>0</v>
      </c>
      <c r="Y9" s="94">
        <f t="shared" si="8"/>
        <v>0</v>
      </c>
      <c r="Z9" s="94">
        <f t="shared" si="9"/>
        <v>0</v>
      </c>
      <c r="AA9" s="94">
        <f t="shared" si="10"/>
        <v>0</v>
      </c>
      <c r="AB9" s="102"/>
      <c r="AC9" s="102"/>
      <c r="AD9" s="102"/>
      <c r="AE9" s="96">
        <f t="shared" si="11"/>
        <v>0</v>
      </c>
      <c r="AF9" s="103"/>
      <c r="AG9" s="103"/>
      <c r="AH9" s="106"/>
      <c r="AI9" s="106"/>
      <c r="AJ9" s="97">
        <f t="shared" si="12"/>
        <v>0</v>
      </c>
      <c r="AK9" s="98">
        <f t="shared" si="13"/>
        <v>0</v>
      </c>
      <c r="AL9" s="97">
        <f t="shared" si="14"/>
        <v>0</v>
      </c>
      <c r="AM9" s="97">
        <f t="shared" si="22"/>
        <v>0</v>
      </c>
      <c r="AN9" s="97">
        <f t="shared" si="23"/>
        <v>0</v>
      </c>
      <c r="AO9" s="99">
        <f t="shared" si="15"/>
        <v>0</v>
      </c>
      <c r="AP9" s="99">
        <f t="shared" si="16"/>
        <v>0</v>
      </c>
      <c r="AQ9" s="100">
        <f t="shared" si="17"/>
        <v>0</v>
      </c>
      <c r="AR9" s="100">
        <f t="shared" si="18"/>
        <v>0</v>
      </c>
      <c r="AS9" s="100">
        <f t="shared" si="19"/>
        <v>0</v>
      </c>
    </row>
    <row r="10" spans="1:45" ht="24.95" customHeight="1">
      <c r="A10" s="101"/>
      <c r="B10" s="102"/>
      <c r="C10" s="102"/>
      <c r="D10" s="102"/>
      <c r="E10" s="90">
        <f t="shared" si="1"/>
        <v>0</v>
      </c>
      <c r="F10" s="103"/>
      <c r="G10" s="103"/>
      <c r="H10" s="106"/>
      <c r="I10" s="106"/>
      <c r="J10" s="91">
        <f t="shared" si="2"/>
        <v>0</v>
      </c>
      <c r="K10" s="92">
        <f t="shared" si="3"/>
        <v>0</v>
      </c>
      <c r="L10" s="91">
        <f t="shared" si="4"/>
        <v>0</v>
      </c>
      <c r="M10" s="91">
        <f t="shared" si="20"/>
        <v>0</v>
      </c>
      <c r="N10" s="91">
        <f t="shared" si="21"/>
        <v>0</v>
      </c>
      <c r="O10" s="102"/>
      <c r="P10" s="102"/>
      <c r="Q10" s="102"/>
      <c r="R10" s="93">
        <f t="shared" si="5"/>
        <v>0</v>
      </c>
      <c r="S10" s="103"/>
      <c r="T10" s="103"/>
      <c r="U10" s="106"/>
      <c r="V10" s="106"/>
      <c r="W10" s="94">
        <f t="shared" si="6"/>
        <v>0</v>
      </c>
      <c r="X10" s="95">
        <f t="shared" si="7"/>
        <v>0</v>
      </c>
      <c r="Y10" s="94">
        <f t="shared" si="8"/>
        <v>0</v>
      </c>
      <c r="Z10" s="94">
        <f t="shared" si="9"/>
        <v>0</v>
      </c>
      <c r="AA10" s="94">
        <f t="shared" si="10"/>
        <v>0</v>
      </c>
      <c r="AB10" s="102"/>
      <c r="AC10" s="102"/>
      <c r="AD10" s="102"/>
      <c r="AE10" s="96">
        <f t="shared" si="11"/>
        <v>0</v>
      </c>
      <c r="AF10" s="103"/>
      <c r="AG10" s="103"/>
      <c r="AH10" s="106"/>
      <c r="AI10" s="106"/>
      <c r="AJ10" s="97">
        <f t="shared" si="12"/>
        <v>0</v>
      </c>
      <c r="AK10" s="98">
        <f t="shared" si="13"/>
        <v>0</v>
      </c>
      <c r="AL10" s="97">
        <f t="shared" si="14"/>
        <v>0</v>
      </c>
      <c r="AM10" s="97">
        <f t="shared" si="22"/>
        <v>0</v>
      </c>
      <c r="AN10" s="97">
        <f t="shared" si="23"/>
        <v>0</v>
      </c>
      <c r="AO10" s="99">
        <f t="shared" si="15"/>
        <v>0</v>
      </c>
      <c r="AP10" s="99">
        <f t="shared" si="16"/>
        <v>0</v>
      </c>
      <c r="AQ10" s="100">
        <f t="shared" si="17"/>
        <v>0</v>
      </c>
      <c r="AR10" s="100">
        <f t="shared" si="18"/>
        <v>0</v>
      </c>
      <c r="AS10" s="100">
        <f t="shared" si="19"/>
        <v>0</v>
      </c>
    </row>
    <row r="11" spans="1:45" ht="24.95" customHeight="1">
      <c r="A11" s="101"/>
      <c r="B11" s="102"/>
      <c r="C11" s="102"/>
      <c r="D11" s="102"/>
      <c r="E11" s="90">
        <f t="shared" si="1"/>
        <v>0</v>
      </c>
      <c r="F11" s="103"/>
      <c r="G11" s="103"/>
      <c r="H11" s="106"/>
      <c r="I11" s="106"/>
      <c r="J11" s="91">
        <f t="shared" si="2"/>
        <v>0</v>
      </c>
      <c r="K11" s="92">
        <f t="shared" si="3"/>
        <v>0</v>
      </c>
      <c r="L11" s="91">
        <f t="shared" si="4"/>
        <v>0</v>
      </c>
      <c r="M11" s="91">
        <f t="shared" si="20"/>
        <v>0</v>
      </c>
      <c r="N11" s="91">
        <f t="shared" si="21"/>
        <v>0</v>
      </c>
      <c r="O11" s="102"/>
      <c r="P11" s="102"/>
      <c r="Q11" s="102"/>
      <c r="R11" s="93">
        <f t="shared" si="5"/>
        <v>0</v>
      </c>
      <c r="S11" s="103"/>
      <c r="T11" s="103"/>
      <c r="U11" s="106"/>
      <c r="V11" s="106"/>
      <c r="W11" s="94">
        <f t="shared" si="6"/>
        <v>0</v>
      </c>
      <c r="X11" s="95">
        <f t="shared" si="7"/>
        <v>0</v>
      </c>
      <c r="Y11" s="94">
        <f t="shared" si="8"/>
        <v>0</v>
      </c>
      <c r="Z11" s="94">
        <f t="shared" si="9"/>
        <v>0</v>
      </c>
      <c r="AA11" s="94">
        <f t="shared" si="10"/>
        <v>0</v>
      </c>
      <c r="AB11" s="102"/>
      <c r="AC11" s="102"/>
      <c r="AD11" s="102"/>
      <c r="AE11" s="96">
        <f t="shared" si="11"/>
        <v>0</v>
      </c>
      <c r="AF11" s="103"/>
      <c r="AG11" s="103"/>
      <c r="AH11" s="106"/>
      <c r="AI11" s="106"/>
      <c r="AJ11" s="97">
        <f t="shared" si="12"/>
        <v>0</v>
      </c>
      <c r="AK11" s="98">
        <f t="shared" si="13"/>
        <v>0</v>
      </c>
      <c r="AL11" s="97">
        <f t="shared" si="14"/>
        <v>0</v>
      </c>
      <c r="AM11" s="97">
        <f t="shared" si="22"/>
        <v>0</v>
      </c>
      <c r="AN11" s="97">
        <f t="shared" si="23"/>
        <v>0</v>
      </c>
      <c r="AO11" s="99">
        <f t="shared" si="15"/>
        <v>0</v>
      </c>
      <c r="AP11" s="99">
        <f t="shared" si="16"/>
        <v>0</v>
      </c>
      <c r="AQ11" s="100">
        <f t="shared" si="17"/>
        <v>0</v>
      </c>
      <c r="AR11" s="100">
        <f t="shared" si="18"/>
        <v>0</v>
      </c>
      <c r="AS11" s="100">
        <f t="shared" si="19"/>
        <v>0</v>
      </c>
    </row>
    <row r="12" spans="1:45" ht="24.95" customHeight="1">
      <c r="A12" s="101"/>
      <c r="B12" s="102"/>
      <c r="C12" s="102"/>
      <c r="D12" s="102"/>
      <c r="E12" s="90">
        <f t="shared" si="1"/>
        <v>0</v>
      </c>
      <c r="F12" s="103"/>
      <c r="G12" s="103"/>
      <c r="H12" s="106"/>
      <c r="I12" s="106"/>
      <c r="J12" s="91">
        <f t="shared" si="2"/>
        <v>0</v>
      </c>
      <c r="K12" s="92">
        <f t="shared" si="3"/>
        <v>0</v>
      </c>
      <c r="L12" s="91">
        <f t="shared" si="4"/>
        <v>0</v>
      </c>
      <c r="M12" s="91">
        <f t="shared" si="20"/>
        <v>0</v>
      </c>
      <c r="N12" s="91">
        <f t="shared" si="21"/>
        <v>0</v>
      </c>
      <c r="O12" s="102"/>
      <c r="P12" s="102"/>
      <c r="Q12" s="102"/>
      <c r="R12" s="93">
        <f t="shared" si="5"/>
        <v>0</v>
      </c>
      <c r="S12" s="103"/>
      <c r="T12" s="103"/>
      <c r="U12" s="106"/>
      <c r="V12" s="106"/>
      <c r="W12" s="94">
        <f t="shared" si="6"/>
        <v>0</v>
      </c>
      <c r="X12" s="95">
        <f t="shared" si="7"/>
        <v>0</v>
      </c>
      <c r="Y12" s="94">
        <f t="shared" si="8"/>
        <v>0</v>
      </c>
      <c r="Z12" s="94">
        <f t="shared" si="9"/>
        <v>0</v>
      </c>
      <c r="AA12" s="94">
        <f t="shared" si="10"/>
        <v>0</v>
      </c>
      <c r="AB12" s="102"/>
      <c r="AC12" s="102"/>
      <c r="AD12" s="102"/>
      <c r="AE12" s="96">
        <f t="shared" si="11"/>
        <v>0</v>
      </c>
      <c r="AF12" s="103"/>
      <c r="AG12" s="103"/>
      <c r="AH12" s="106"/>
      <c r="AI12" s="106"/>
      <c r="AJ12" s="97">
        <f t="shared" si="12"/>
        <v>0</v>
      </c>
      <c r="AK12" s="98">
        <f t="shared" si="13"/>
        <v>0</v>
      </c>
      <c r="AL12" s="97">
        <f t="shared" si="14"/>
        <v>0</v>
      </c>
      <c r="AM12" s="97">
        <f t="shared" si="22"/>
        <v>0</v>
      </c>
      <c r="AN12" s="97">
        <f t="shared" si="23"/>
        <v>0</v>
      </c>
      <c r="AO12" s="99">
        <f t="shared" si="15"/>
        <v>0</v>
      </c>
      <c r="AP12" s="99">
        <f t="shared" si="16"/>
        <v>0</v>
      </c>
      <c r="AQ12" s="100">
        <f t="shared" si="17"/>
        <v>0</v>
      </c>
      <c r="AR12" s="100">
        <f t="shared" si="18"/>
        <v>0</v>
      </c>
      <c r="AS12" s="100">
        <f t="shared" si="19"/>
        <v>0</v>
      </c>
    </row>
    <row r="13" spans="1:45" ht="24.95" customHeight="1">
      <c r="A13" s="101"/>
      <c r="B13" s="102"/>
      <c r="C13" s="102"/>
      <c r="D13" s="102"/>
      <c r="E13" s="90">
        <f t="shared" si="1"/>
        <v>0</v>
      </c>
      <c r="F13" s="103"/>
      <c r="G13" s="103"/>
      <c r="H13" s="106"/>
      <c r="I13" s="106"/>
      <c r="J13" s="91">
        <f t="shared" si="2"/>
        <v>0</v>
      </c>
      <c r="K13" s="92">
        <f t="shared" si="3"/>
        <v>0</v>
      </c>
      <c r="L13" s="91">
        <f t="shared" si="4"/>
        <v>0</v>
      </c>
      <c r="M13" s="91">
        <f t="shared" si="20"/>
        <v>0</v>
      </c>
      <c r="N13" s="91">
        <f t="shared" si="21"/>
        <v>0</v>
      </c>
      <c r="O13" s="102"/>
      <c r="P13" s="102"/>
      <c r="Q13" s="102"/>
      <c r="R13" s="93">
        <f t="shared" si="5"/>
        <v>0</v>
      </c>
      <c r="S13" s="103"/>
      <c r="T13" s="103"/>
      <c r="U13" s="106"/>
      <c r="V13" s="106"/>
      <c r="W13" s="94">
        <f t="shared" si="6"/>
        <v>0</v>
      </c>
      <c r="X13" s="95">
        <f t="shared" si="7"/>
        <v>0</v>
      </c>
      <c r="Y13" s="94">
        <f t="shared" si="8"/>
        <v>0</v>
      </c>
      <c r="Z13" s="94">
        <f t="shared" si="9"/>
        <v>0</v>
      </c>
      <c r="AA13" s="94">
        <f t="shared" si="10"/>
        <v>0</v>
      </c>
      <c r="AB13" s="102"/>
      <c r="AC13" s="102"/>
      <c r="AD13" s="102"/>
      <c r="AE13" s="96">
        <f t="shared" si="11"/>
        <v>0</v>
      </c>
      <c r="AF13" s="103"/>
      <c r="AG13" s="103"/>
      <c r="AH13" s="106"/>
      <c r="AI13" s="106"/>
      <c r="AJ13" s="97">
        <f t="shared" si="12"/>
        <v>0</v>
      </c>
      <c r="AK13" s="98">
        <f t="shared" si="13"/>
        <v>0</v>
      </c>
      <c r="AL13" s="97">
        <f t="shared" si="14"/>
        <v>0</v>
      </c>
      <c r="AM13" s="97">
        <f t="shared" si="22"/>
        <v>0</v>
      </c>
      <c r="AN13" s="97">
        <f t="shared" si="23"/>
        <v>0</v>
      </c>
      <c r="AO13" s="99">
        <f t="shared" si="15"/>
        <v>0</v>
      </c>
      <c r="AP13" s="99">
        <f t="shared" si="16"/>
        <v>0</v>
      </c>
      <c r="AQ13" s="100">
        <f t="shared" si="17"/>
        <v>0</v>
      </c>
      <c r="AR13" s="100">
        <f t="shared" si="18"/>
        <v>0</v>
      </c>
      <c r="AS13" s="100">
        <f t="shared" si="19"/>
        <v>0</v>
      </c>
    </row>
    <row r="14" spans="1:45" ht="24.95" customHeight="1">
      <c r="A14" s="101"/>
      <c r="B14" s="102"/>
      <c r="C14" s="102"/>
      <c r="D14" s="102"/>
      <c r="E14" s="90">
        <f>SUM(B14:D14)</f>
        <v>0</v>
      </c>
      <c r="F14" s="103"/>
      <c r="G14" s="103"/>
      <c r="H14" s="106"/>
      <c r="I14" s="106"/>
      <c r="J14" s="91">
        <f t="shared" ref="J14:J20" si="24">IF(G14=ISNA(0),0,E14/G14)</f>
        <v>0</v>
      </c>
      <c r="K14" s="92">
        <f t="shared" ref="K14:K20" si="25">F14*G14</f>
        <v>0</v>
      </c>
      <c r="L14" s="91">
        <f>J14*K14</f>
        <v>0</v>
      </c>
      <c r="M14" s="91">
        <f t="shared" si="20"/>
        <v>0</v>
      </c>
      <c r="N14" s="91">
        <f t="shared" si="21"/>
        <v>0</v>
      </c>
      <c r="O14" s="102"/>
      <c r="P14" s="102"/>
      <c r="Q14" s="102"/>
      <c r="R14" s="93">
        <f>SUM(O14:Q14)</f>
        <v>0</v>
      </c>
      <c r="S14" s="103"/>
      <c r="T14" s="103"/>
      <c r="U14" s="106"/>
      <c r="V14" s="106"/>
      <c r="W14" s="94">
        <f t="shared" ref="W14:W20" si="26">IF(T14=ISNA(0),0,R14/T14)</f>
        <v>0</v>
      </c>
      <c r="X14" s="95">
        <f t="shared" ref="X14:X20" si="27">S14*T14</f>
        <v>0</v>
      </c>
      <c r="Y14" s="94">
        <f>W14*X14</f>
        <v>0</v>
      </c>
      <c r="Z14" s="94">
        <f t="shared" si="9"/>
        <v>0</v>
      </c>
      <c r="AA14" s="94">
        <f t="shared" si="10"/>
        <v>0</v>
      </c>
      <c r="AB14" s="102"/>
      <c r="AC14" s="102"/>
      <c r="AD14" s="102"/>
      <c r="AE14" s="96">
        <f>SUM(AB14:AD14)</f>
        <v>0</v>
      </c>
      <c r="AF14" s="103"/>
      <c r="AG14" s="103"/>
      <c r="AH14" s="106"/>
      <c r="AI14" s="106"/>
      <c r="AJ14" s="97">
        <f t="shared" ref="AJ14:AJ20" si="28">IF(AG14=ISNA(0),0,AE14/AG14)</f>
        <v>0</v>
      </c>
      <c r="AK14" s="98">
        <f t="shared" ref="AK14:AK20" si="29">AF14*AG14</f>
        <v>0</v>
      </c>
      <c r="AL14" s="97">
        <f>AJ14*AK14</f>
        <v>0</v>
      </c>
      <c r="AM14" s="97">
        <f t="shared" si="22"/>
        <v>0</v>
      </c>
      <c r="AN14" s="97">
        <f t="shared" si="23"/>
        <v>0</v>
      </c>
      <c r="AO14" s="99">
        <f t="shared" si="15"/>
        <v>0</v>
      </c>
      <c r="AP14" s="99">
        <f t="shared" si="16"/>
        <v>0</v>
      </c>
      <c r="AQ14" s="100">
        <f t="shared" si="17"/>
        <v>0</v>
      </c>
      <c r="AR14" s="100">
        <f t="shared" si="18"/>
        <v>0</v>
      </c>
      <c r="AS14" s="100">
        <f t="shared" si="19"/>
        <v>0</v>
      </c>
    </row>
    <row r="15" spans="1:45" ht="24.95" customHeight="1">
      <c r="A15" s="101"/>
      <c r="B15" s="102"/>
      <c r="C15" s="102"/>
      <c r="D15" s="102"/>
      <c r="E15" s="90">
        <f>SUM(B15:D15)</f>
        <v>0</v>
      </c>
      <c r="F15" s="103"/>
      <c r="G15" s="103"/>
      <c r="H15" s="106"/>
      <c r="I15" s="106"/>
      <c r="J15" s="91">
        <f t="shared" si="24"/>
        <v>0</v>
      </c>
      <c r="K15" s="92">
        <f t="shared" si="25"/>
        <v>0</v>
      </c>
      <c r="L15" s="91">
        <f>J15*K15</f>
        <v>0</v>
      </c>
      <c r="M15" s="91">
        <f t="shared" si="20"/>
        <v>0</v>
      </c>
      <c r="N15" s="91">
        <f t="shared" si="21"/>
        <v>0</v>
      </c>
      <c r="O15" s="102"/>
      <c r="P15" s="102"/>
      <c r="Q15" s="102"/>
      <c r="R15" s="93">
        <f>SUM(O15:Q15)</f>
        <v>0</v>
      </c>
      <c r="S15" s="103"/>
      <c r="T15" s="103"/>
      <c r="U15" s="106"/>
      <c r="V15" s="106"/>
      <c r="W15" s="94">
        <f t="shared" si="26"/>
        <v>0</v>
      </c>
      <c r="X15" s="95">
        <f t="shared" si="27"/>
        <v>0</v>
      </c>
      <c r="Y15" s="94">
        <f>W15*X15</f>
        <v>0</v>
      </c>
      <c r="Z15" s="94">
        <f t="shared" si="9"/>
        <v>0</v>
      </c>
      <c r="AA15" s="94">
        <f t="shared" si="10"/>
        <v>0</v>
      </c>
      <c r="AB15" s="102"/>
      <c r="AC15" s="102"/>
      <c r="AD15" s="102"/>
      <c r="AE15" s="96">
        <f>SUM(AB15:AD15)</f>
        <v>0</v>
      </c>
      <c r="AF15" s="103"/>
      <c r="AG15" s="103"/>
      <c r="AH15" s="106"/>
      <c r="AI15" s="106"/>
      <c r="AJ15" s="97">
        <f t="shared" si="28"/>
        <v>0</v>
      </c>
      <c r="AK15" s="98">
        <f t="shared" si="29"/>
        <v>0</v>
      </c>
      <c r="AL15" s="97">
        <f>AJ15*AK15</f>
        <v>0</v>
      </c>
      <c r="AM15" s="97">
        <f t="shared" si="22"/>
        <v>0</v>
      </c>
      <c r="AN15" s="97">
        <f t="shared" si="23"/>
        <v>0</v>
      </c>
      <c r="AO15" s="99">
        <f t="shared" si="15"/>
        <v>0</v>
      </c>
      <c r="AP15" s="99">
        <f t="shared" si="16"/>
        <v>0</v>
      </c>
      <c r="AQ15" s="100">
        <f t="shared" si="17"/>
        <v>0</v>
      </c>
      <c r="AR15" s="100">
        <f t="shared" si="18"/>
        <v>0</v>
      </c>
      <c r="AS15" s="100">
        <f t="shared" si="19"/>
        <v>0</v>
      </c>
    </row>
    <row r="16" spans="1:45" ht="24.95" customHeight="1">
      <c r="A16" s="101"/>
      <c r="B16" s="102"/>
      <c r="C16" s="102"/>
      <c r="D16" s="102"/>
      <c r="E16" s="90">
        <f>SUM(B16:D16)</f>
        <v>0</v>
      </c>
      <c r="F16" s="103"/>
      <c r="G16" s="103"/>
      <c r="H16" s="106"/>
      <c r="I16" s="106"/>
      <c r="J16" s="91">
        <f t="shared" si="24"/>
        <v>0</v>
      </c>
      <c r="K16" s="92">
        <f t="shared" si="25"/>
        <v>0</v>
      </c>
      <c r="L16" s="91">
        <f>J16*K16</f>
        <v>0</v>
      </c>
      <c r="M16" s="91">
        <f t="shared" si="20"/>
        <v>0</v>
      </c>
      <c r="N16" s="91">
        <f t="shared" si="21"/>
        <v>0</v>
      </c>
      <c r="O16" s="102"/>
      <c r="P16" s="102"/>
      <c r="Q16" s="102"/>
      <c r="R16" s="93">
        <f>SUM(O16:Q16)</f>
        <v>0</v>
      </c>
      <c r="S16" s="103"/>
      <c r="T16" s="103"/>
      <c r="U16" s="106"/>
      <c r="V16" s="106"/>
      <c r="W16" s="94">
        <f t="shared" si="26"/>
        <v>0</v>
      </c>
      <c r="X16" s="95">
        <f t="shared" si="27"/>
        <v>0</v>
      </c>
      <c r="Y16" s="94">
        <f>W16*X16</f>
        <v>0</v>
      </c>
      <c r="Z16" s="94">
        <f t="shared" si="9"/>
        <v>0</v>
      </c>
      <c r="AA16" s="94">
        <f t="shared" si="10"/>
        <v>0</v>
      </c>
      <c r="AB16" s="102"/>
      <c r="AC16" s="102"/>
      <c r="AD16" s="102"/>
      <c r="AE16" s="96">
        <f>SUM(AB16:AD16)</f>
        <v>0</v>
      </c>
      <c r="AF16" s="103"/>
      <c r="AG16" s="103"/>
      <c r="AH16" s="106"/>
      <c r="AI16" s="106"/>
      <c r="AJ16" s="97">
        <f t="shared" si="28"/>
        <v>0</v>
      </c>
      <c r="AK16" s="98">
        <f t="shared" si="29"/>
        <v>0</v>
      </c>
      <c r="AL16" s="97">
        <f>AJ16*AK16</f>
        <v>0</v>
      </c>
      <c r="AM16" s="97">
        <f t="shared" si="22"/>
        <v>0</v>
      </c>
      <c r="AN16" s="97">
        <f t="shared" si="23"/>
        <v>0</v>
      </c>
      <c r="AO16" s="99">
        <f t="shared" si="15"/>
        <v>0</v>
      </c>
      <c r="AP16" s="99">
        <f t="shared" si="16"/>
        <v>0</v>
      </c>
      <c r="AQ16" s="100">
        <f t="shared" si="17"/>
        <v>0</v>
      </c>
      <c r="AR16" s="100">
        <f t="shared" si="18"/>
        <v>0</v>
      </c>
      <c r="AS16" s="100">
        <f t="shared" si="19"/>
        <v>0</v>
      </c>
    </row>
    <row r="17" spans="1:45" ht="24.95" customHeight="1">
      <c r="A17" s="101"/>
      <c r="B17" s="102"/>
      <c r="C17" s="102"/>
      <c r="D17" s="102"/>
      <c r="E17" s="90">
        <f>SUM(B17:D17)</f>
        <v>0</v>
      </c>
      <c r="F17" s="103"/>
      <c r="G17" s="103"/>
      <c r="H17" s="106"/>
      <c r="I17" s="106"/>
      <c r="J17" s="91">
        <f t="shared" si="24"/>
        <v>0</v>
      </c>
      <c r="K17" s="92">
        <f t="shared" si="25"/>
        <v>0</v>
      </c>
      <c r="L17" s="91">
        <f>J17*K17</f>
        <v>0</v>
      </c>
      <c r="M17" s="91">
        <f t="shared" si="20"/>
        <v>0</v>
      </c>
      <c r="N17" s="91">
        <f t="shared" si="21"/>
        <v>0</v>
      </c>
      <c r="O17" s="102"/>
      <c r="P17" s="102"/>
      <c r="Q17" s="102"/>
      <c r="R17" s="93">
        <f>SUM(O17:Q17)</f>
        <v>0</v>
      </c>
      <c r="S17" s="103"/>
      <c r="T17" s="103"/>
      <c r="U17" s="106"/>
      <c r="V17" s="106"/>
      <c r="W17" s="94">
        <f t="shared" si="26"/>
        <v>0</v>
      </c>
      <c r="X17" s="95">
        <f t="shared" si="27"/>
        <v>0</v>
      </c>
      <c r="Y17" s="94">
        <f>W17*X17</f>
        <v>0</v>
      </c>
      <c r="Z17" s="94">
        <f t="shared" si="9"/>
        <v>0</v>
      </c>
      <c r="AA17" s="94">
        <f t="shared" si="10"/>
        <v>0</v>
      </c>
      <c r="AB17" s="102"/>
      <c r="AC17" s="102"/>
      <c r="AD17" s="102"/>
      <c r="AE17" s="96">
        <f>SUM(AB17:AD17)</f>
        <v>0</v>
      </c>
      <c r="AF17" s="103"/>
      <c r="AG17" s="103"/>
      <c r="AH17" s="106"/>
      <c r="AI17" s="106"/>
      <c r="AJ17" s="97">
        <f t="shared" si="28"/>
        <v>0</v>
      </c>
      <c r="AK17" s="98">
        <f t="shared" si="29"/>
        <v>0</v>
      </c>
      <c r="AL17" s="97">
        <f>AJ17*AK17</f>
        <v>0</v>
      </c>
      <c r="AM17" s="97">
        <f t="shared" si="22"/>
        <v>0</v>
      </c>
      <c r="AN17" s="97">
        <f t="shared" si="23"/>
        <v>0</v>
      </c>
      <c r="AO17" s="99">
        <f t="shared" si="15"/>
        <v>0</v>
      </c>
      <c r="AP17" s="99">
        <f t="shared" si="16"/>
        <v>0</v>
      </c>
      <c r="AQ17" s="100">
        <f t="shared" si="17"/>
        <v>0</v>
      </c>
      <c r="AR17" s="100">
        <f t="shared" si="18"/>
        <v>0</v>
      </c>
      <c r="AS17" s="100">
        <f t="shared" si="19"/>
        <v>0</v>
      </c>
    </row>
    <row r="18" spans="1:45" ht="24.95" customHeight="1">
      <c r="A18" s="101"/>
      <c r="B18" s="102"/>
      <c r="C18" s="102"/>
      <c r="D18" s="102"/>
      <c r="E18" s="90">
        <f t="shared" si="1"/>
        <v>0</v>
      </c>
      <c r="F18" s="103"/>
      <c r="G18" s="103"/>
      <c r="H18" s="106"/>
      <c r="I18" s="106"/>
      <c r="J18" s="91">
        <f t="shared" si="24"/>
        <v>0</v>
      </c>
      <c r="K18" s="92">
        <f t="shared" si="25"/>
        <v>0</v>
      </c>
      <c r="L18" s="91">
        <f t="shared" si="4"/>
        <v>0</v>
      </c>
      <c r="M18" s="91">
        <f t="shared" si="20"/>
        <v>0</v>
      </c>
      <c r="N18" s="91">
        <f t="shared" si="21"/>
        <v>0</v>
      </c>
      <c r="O18" s="102"/>
      <c r="P18" s="102"/>
      <c r="Q18" s="102"/>
      <c r="R18" s="93">
        <f t="shared" si="5"/>
        <v>0</v>
      </c>
      <c r="S18" s="103"/>
      <c r="T18" s="103"/>
      <c r="U18" s="106"/>
      <c r="V18" s="106"/>
      <c r="W18" s="94">
        <f t="shared" si="26"/>
        <v>0</v>
      </c>
      <c r="X18" s="95">
        <f t="shared" si="27"/>
        <v>0</v>
      </c>
      <c r="Y18" s="94">
        <f t="shared" si="8"/>
        <v>0</v>
      </c>
      <c r="Z18" s="94">
        <f t="shared" si="9"/>
        <v>0</v>
      </c>
      <c r="AA18" s="94">
        <f t="shared" si="10"/>
        <v>0</v>
      </c>
      <c r="AB18" s="102"/>
      <c r="AC18" s="102"/>
      <c r="AD18" s="102"/>
      <c r="AE18" s="96">
        <f t="shared" si="11"/>
        <v>0</v>
      </c>
      <c r="AF18" s="103"/>
      <c r="AG18" s="103"/>
      <c r="AH18" s="106"/>
      <c r="AI18" s="106"/>
      <c r="AJ18" s="97">
        <f t="shared" si="28"/>
        <v>0</v>
      </c>
      <c r="AK18" s="98">
        <f t="shared" si="29"/>
        <v>0</v>
      </c>
      <c r="AL18" s="97">
        <f t="shared" si="14"/>
        <v>0</v>
      </c>
      <c r="AM18" s="97">
        <f t="shared" si="22"/>
        <v>0</v>
      </c>
      <c r="AN18" s="97">
        <f t="shared" si="23"/>
        <v>0</v>
      </c>
      <c r="AO18" s="99">
        <f t="shared" si="15"/>
        <v>0</v>
      </c>
      <c r="AP18" s="99">
        <f t="shared" si="16"/>
        <v>0</v>
      </c>
      <c r="AQ18" s="100">
        <f t="shared" si="17"/>
        <v>0</v>
      </c>
      <c r="AR18" s="100">
        <f t="shared" si="18"/>
        <v>0</v>
      </c>
      <c r="AS18" s="100">
        <f t="shared" si="19"/>
        <v>0</v>
      </c>
    </row>
    <row r="19" spans="1:45" ht="24.95" customHeight="1">
      <c r="A19" s="101"/>
      <c r="B19" s="102"/>
      <c r="C19" s="102"/>
      <c r="D19" s="102"/>
      <c r="E19" s="90">
        <f t="shared" si="1"/>
        <v>0</v>
      </c>
      <c r="F19" s="103"/>
      <c r="G19" s="103"/>
      <c r="H19" s="106"/>
      <c r="I19" s="106"/>
      <c r="J19" s="91">
        <f t="shared" si="24"/>
        <v>0</v>
      </c>
      <c r="K19" s="92">
        <f t="shared" si="25"/>
        <v>0</v>
      </c>
      <c r="L19" s="91">
        <f t="shared" si="4"/>
        <v>0</v>
      </c>
      <c r="M19" s="91">
        <f t="shared" si="20"/>
        <v>0</v>
      </c>
      <c r="N19" s="91">
        <f t="shared" si="21"/>
        <v>0</v>
      </c>
      <c r="O19" s="102"/>
      <c r="P19" s="102"/>
      <c r="Q19" s="102"/>
      <c r="R19" s="93">
        <f t="shared" si="5"/>
        <v>0</v>
      </c>
      <c r="S19" s="103"/>
      <c r="T19" s="103"/>
      <c r="U19" s="106"/>
      <c r="V19" s="106"/>
      <c r="W19" s="94">
        <f t="shared" si="26"/>
        <v>0</v>
      </c>
      <c r="X19" s="95">
        <f t="shared" si="27"/>
        <v>0</v>
      </c>
      <c r="Y19" s="94">
        <f t="shared" si="8"/>
        <v>0</v>
      </c>
      <c r="Z19" s="94">
        <f t="shared" si="9"/>
        <v>0</v>
      </c>
      <c r="AA19" s="94">
        <f t="shared" si="10"/>
        <v>0</v>
      </c>
      <c r="AB19" s="102"/>
      <c r="AC19" s="102"/>
      <c r="AD19" s="102"/>
      <c r="AE19" s="96">
        <f t="shared" si="11"/>
        <v>0</v>
      </c>
      <c r="AF19" s="103"/>
      <c r="AG19" s="103"/>
      <c r="AH19" s="106"/>
      <c r="AI19" s="106"/>
      <c r="AJ19" s="97">
        <f t="shared" si="28"/>
        <v>0</v>
      </c>
      <c r="AK19" s="98">
        <f t="shared" si="29"/>
        <v>0</v>
      </c>
      <c r="AL19" s="97">
        <f t="shared" si="14"/>
        <v>0</v>
      </c>
      <c r="AM19" s="97">
        <f t="shared" si="22"/>
        <v>0</v>
      </c>
      <c r="AN19" s="97">
        <f t="shared" si="23"/>
        <v>0</v>
      </c>
      <c r="AO19" s="99">
        <f t="shared" si="15"/>
        <v>0</v>
      </c>
      <c r="AP19" s="99">
        <f t="shared" si="16"/>
        <v>0</v>
      </c>
      <c r="AQ19" s="100">
        <f t="shared" si="17"/>
        <v>0</v>
      </c>
      <c r="AR19" s="100">
        <f t="shared" si="18"/>
        <v>0</v>
      </c>
      <c r="AS19" s="100">
        <f t="shared" si="19"/>
        <v>0</v>
      </c>
    </row>
    <row r="20" spans="1:45" ht="24.95" customHeight="1">
      <c r="A20" s="101"/>
      <c r="B20" s="102"/>
      <c r="C20" s="102"/>
      <c r="D20" s="102"/>
      <c r="E20" s="90">
        <f t="shared" si="1"/>
        <v>0</v>
      </c>
      <c r="F20" s="103"/>
      <c r="G20" s="103"/>
      <c r="H20" s="106"/>
      <c r="I20" s="106"/>
      <c r="J20" s="91">
        <f t="shared" si="24"/>
        <v>0</v>
      </c>
      <c r="K20" s="92">
        <f t="shared" si="25"/>
        <v>0</v>
      </c>
      <c r="L20" s="91">
        <f t="shared" si="4"/>
        <v>0</v>
      </c>
      <c r="M20" s="91">
        <f t="shared" si="20"/>
        <v>0</v>
      </c>
      <c r="N20" s="91">
        <f t="shared" si="21"/>
        <v>0</v>
      </c>
      <c r="O20" s="102"/>
      <c r="P20" s="102"/>
      <c r="Q20" s="102"/>
      <c r="R20" s="93">
        <f t="shared" si="5"/>
        <v>0</v>
      </c>
      <c r="S20" s="103"/>
      <c r="T20" s="103"/>
      <c r="U20" s="106"/>
      <c r="V20" s="106"/>
      <c r="W20" s="94">
        <f t="shared" si="26"/>
        <v>0</v>
      </c>
      <c r="X20" s="95">
        <f t="shared" si="27"/>
        <v>0</v>
      </c>
      <c r="Y20" s="94">
        <f t="shared" si="8"/>
        <v>0</v>
      </c>
      <c r="Z20" s="94">
        <f t="shared" si="9"/>
        <v>0</v>
      </c>
      <c r="AA20" s="94">
        <f t="shared" si="10"/>
        <v>0</v>
      </c>
      <c r="AB20" s="102"/>
      <c r="AC20" s="102"/>
      <c r="AD20" s="102"/>
      <c r="AE20" s="96">
        <f t="shared" si="11"/>
        <v>0</v>
      </c>
      <c r="AF20" s="103"/>
      <c r="AG20" s="103"/>
      <c r="AH20" s="106"/>
      <c r="AI20" s="106"/>
      <c r="AJ20" s="97">
        <f t="shared" si="28"/>
        <v>0</v>
      </c>
      <c r="AK20" s="98">
        <f t="shared" si="29"/>
        <v>0</v>
      </c>
      <c r="AL20" s="97">
        <f t="shared" si="14"/>
        <v>0</v>
      </c>
      <c r="AM20" s="97">
        <f t="shared" si="22"/>
        <v>0</v>
      </c>
      <c r="AN20" s="97">
        <f t="shared" si="23"/>
        <v>0</v>
      </c>
      <c r="AO20" s="99">
        <f t="shared" si="15"/>
        <v>0</v>
      </c>
      <c r="AP20" s="99">
        <f t="shared" si="16"/>
        <v>0</v>
      </c>
      <c r="AQ20" s="100">
        <f t="shared" si="17"/>
        <v>0</v>
      </c>
      <c r="AR20" s="100">
        <f t="shared" si="18"/>
        <v>0</v>
      </c>
      <c r="AS20" s="100">
        <f t="shared" si="19"/>
        <v>0</v>
      </c>
    </row>
    <row r="22" spans="1:45">
      <c r="I22" s="107"/>
      <c r="V22" s="107"/>
      <c r="AI22" s="107"/>
    </row>
    <row r="23" spans="1:45">
      <c r="I23" s="107"/>
      <c r="V23" s="107"/>
      <c r="AI23" s="107"/>
    </row>
  </sheetData>
  <sheetProtection password="EFB9" sheet="1" objects="1" scenarios="1"/>
  <phoneticPr fontId="0" type="noConversion"/>
  <dataValidations count="1">
    <dataValidation type="list" showErrorMessage="1" sqref="V6:V20 I6:I20 AI6:AI20">
      <formula1>"Marché public,Concession"</formula1>
    </dataValidation>
  </dataValidations>
  <pageMargins left="0.23622047244094491" right="0.23622047244094491" top="0.74803149606299213" bottom="0.74803149606299213" header="0.31496062992125984" footer="0.31496062992125984"/>
  <pageSetup paperSize="9" scale="66" orientation="landscape" r:id="rId1"/>
  <colBreaks count="3" manualBreakCount="3">
    <brk id="14" max="1048575" man="1"/>
    <brk id="27" max="1048575" man="1"/>
    <brk id="40" max="28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"/>
  <sheetViews>
    <sheetView showGridLines="0" workbookViewId="0">
      <pivotSelection pane="bottomRight" click="2" r:id="rId1">
        <pivotArea field="0" type="button" dataOnly="0" labelOnly="1" outline="0" axis="axisRow" fieldPosition="0"/>
      </pivotSelection>
    </sheetView>
  </sheetViews>
  <sheetFormatPr baseColWidth="10" defaultRowHeight="20.100000000000001" customHeight="1"/>
  <cols>
    <col min="1" max="1" width="19.7109375" style="58" customWidth="1"/>
    <col min="2" max="9" width="10.7109375" style="57" customWidth="1"/>
    <col min="10" max="16384" width="11.42578125" style="57"/>
  </cols>
  <sheetData>
    <row r="1" spans="1:10" s="60" customFormat="1" ht="36">
      <c r="A1" s="63" t="s">
        <v>87</v>
      </c>
      <c r="B1" s="60" t="s">
        <v>61</v>
      </c>
      <c r="C1" s="60" t="s">
        <v>62</v>
      </c>
      <c r="D1" s="60" t="s">
        <v>66</v>
      </c>
      <c r="E1" s="112" t="s">
        <v>78</v>
      </c>
      <c r="F1" s="112" t="s">
        <v>63</v>
      </c>
      <c r="G1" s="60" t="s">
        <v>64</v>
      </c>
      <c r="H1" s="60" t="s">
        <v>67</v>
      </c>
      <c r="I1" s="60" t="s">
        <v>79</v>
      </c>
      <c r="J1" s="61"/>
    </row>
    <row r="2" spans="1:10" ht="12.75">
      <c r="A2" s="62" t="s">
        <v>69</v>
      </c>
      <c r="B2" s="64">
        <v>20</v>
      </c>
      <c r="C2" s="64">
        <v>20</v>
      </c>
      <c r="D2" s="64">
        <v>5</v>
      </c>
      <c r="E2" s="116">
        <v>45</v>
      </c>
      <c r="F2" s="113">
        <v>40</v>
      </c>
      <c r="G2" s="64">
        <v>40</v>
      </c>
      <c r="H2" s="64">
        <v>5</v>
      </c>
      <c r="I2" s="117">
        <v>85</v>
      </c>
      <c r="J2" s="59"/>
    </row>
    <row r="3" spans="1:10" ht="12.75">
      <c r="A3" s="62" t="s">
        <v>70</v>
      </c>
      <c r="B3" s="64">
        <v>10</v>
      </c>
      <c r="C3" s="64">
        <v>25</v>
      </c>
      <c r="D3" s="64">
        <v>5</v>
      </c>
      <c r="E3" s="116">
        <v>40</v>
      </c>
      <c r="F3" s="113">
        <v>10</v>
      </c>
      <c r="G3" s="64">
        <v>50</v>
      </c>
      <c r="H3" s="64">
        <v>10</v>
      </c>
      <c r="I3" s="117">
        <v>70</v>
      </c>
      <c r="J3" s="59"/>
    </row>
    <row r="4" spans="1:10" ht="12.75">
      <c r="A4" s="62" t="s">
        <v>65</v>
      </c>
      <c r="B4" s="64"/>
      <c r="C4" s="64"/>
      <c r="D4" s="64"/>
      <c r="E4" s="116">
        <v>0</v>
      </c>
      <c r="F4" s="113">
        <v>0</v>
      </c>
      <c r="G4" s="64">
        <v>0</v>
      </c>
      <c r="H4" s="64">
        <v>0</v>
      </c>
      <c r="I4" s="117">
        <v>0</v>
      </c>
      <c r="J4" s="59"/>
    </row>
    <row r="5" spans="1:10" ht="12.75">
      <c r="A5" s="62" t="s">
        <v>0</v>
      </c>
      <c r="B5" s="64">
        <v>30</v>
      </c>
      <c r="C5" s="64">
        <v>45</v>
      </c>
      <c r="D5" s="64">
        <v>10</v>
      </c>
      <c r="E5" s="116">
        <v>85</v>
      </c>
      <c r="F5" s="113">
        <v>50</v>
      </c>
      <c r="G5" s="64">
        <v>90</v>
      </c>
      <c r="H5" s="64">
        <v>15</v>
      </c>
      <c r="I5" s="117">
        <v>155</v>
      </c>
      <c r="J5" s="59"/>
    </row>
    <row r="6" spans="1:10" ht="20.100000000000001" customHeight="1">
      <c r="A6" s="105"/>
      <c r="B6"/>
      <c r="C6"/>
      <c r="D6"/>
      <c r="E6"/>
      <c r="F6"/>
      <c r="G6"/>
      <c r="H6"/>
      <c r="I6"/>
    </row>
    <row r="7" spans="1:10" ht="12.75">
      <c r="A7" s="105"/>
      <c r="B7"/>
      <c r="C7"/>
      <c r="D7"/>
      <c r="E7"/>
      <c r="F7"/>
      <c r="G7"/>
      <c r="H7"/>
      <c r="I7"/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96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0"/>
  <sheetViews>
    <sheetView showGridLines="0" workbookViewId="0">
      <selection activeCell="G16" sqref="G16"/>
    </sheetView>
  </sheetViews>
  <sheetFormatPr baseColWidth="10" defaultRowHeight="20.100000000000001" customHeight="1"/>
  <cols>
    <col min="1" max="1" width="19.140625" style="58" customWidth="1"/>
    <col min="2" max="6" width="14.7109375" style="57" customWidth="1"/>
    <col min="7" max="9" width="10.7109375" style="57" customWidth="1"/>
    <col min="10" max="16384" width="11.42578125" style="57"/>
  </cols>
  <sheetData>
    <row r="1" spans="1:12" s="119" customFormat="1" ht="25.5">
      <c r="A1" s="63" t="s">
        <v>87</v>
      </c>
      <c r="B1" s="118" t="s">
        <v>68</v>
      </c>
      <c r="C1" s="118" t="s">
        <v>23</v>
      </c>
      <c r="D1" s="118" t="s">
        <v>88</v>
      </c>
      <c r="E1" s="118" t="s">
        <v>90</v>
      </c>
      <c r="F1" s="118" t="s">
        <v>89</v>
      </c>
      <c r="G1" s="118" t="s">
        <v>86</v>
      </c>
      <c r="H1" s="120"/>
      <c r="I1" s="120"/>
      <c r="J1" s="120"/>
      <c r="K1" s="120"/>
      <c r="L1" s="120"/>
    </row>
    <row r="2" spans="1:12" ht="12.75">
      <c r="A2" s="62" t="s">
        <v>69</v>
      </c>
      <c r="B2" s="65">
        <v>570000</v>
      </c>
      <c r="C2" s="65">
        <v>530000</v>
      </c>
      <c r="D2" s="65">
        <v>120000</v>
      </c>
      <c r="E2" s="65">
        <v>240000</v>
      </c>
      <c r="F2" s="65">
        <v>170000</v>
      </c>
      <c r="G2" s="65">
        <v>221000</v>
      </c>
      <c r="H2"/>
      <c r="I2"/>
      <c r="J2"/>
      <c r="K2"/>
      <c r="L2"/>
    </row>
    <row r="3" spans="1:12" ht="12.75">
      <c r="A3" s="62" t="s">
        <v>70</v>
      </c>
      <c r="B3" s="65">
        <v>580000</v>
      </c>
      <c r="C3" s="65">
        <v>522500</v>
      </c>
      <c r="D3" s="65">
        <v>22500</v>
      </c>
      <c r="E3" s="65">
        <v>300000</v>
      </c>
      <c r="F3" s="65">
        <v>200000</v>
      </c>
      <c r="G3" s="65">
        <v>211250</v>
      </c>
      <c r="H3"/>
      <c r="I3"/>
      <c r="J3"/>
      <c r="K3"/>
      <c r="L3"/>
    </row>
    <row r="4" spans="1:12" ht="12.75">
      <c r="A4" s="62" t="s">
        <v>65</v>
      </c>
      <c r="B4" s="65">
        <v>0</v>
      </c>
      <c r="C4" s="65">
        <v>0</v>
      </c>
      <c r="D4" s="65">
        <v>0</v>
      </c>
      <c r="E4" s="65">
        <v>0</v>
      </c>
      <c r="F4" s="65">
        <v>0</v>
      </c>
      <c r="G4" s="65">
        <v>0</v>
      </c>
      <c r="H4"/>
      <c r="I4"/>
      <c r="J4" s="59"/>
    </row>
    <row r="5" spans="1:12" ht="20.100000000000001" customHeight="1">
      <c r="A5" s="62" t="s">
        <v>0</v>
      </c>
      <c r="B5" s="65">
        <v>1150000</v>
      </c>
      <c r="C5" s="65">
        <v>1052500</v>
      </c>
      <c r="D5" s="65">
        <v>142500</v>
      </c>
      <c r="E5" s="65">
        <v>540000</v>
      </c>
      <c r="F5" s="65">
        <v>370000</v>
      </c>
      <c r="G5" s="114">
        <v>432250</v>
      </c>
      <c r="H5"/>
      <c r="I5"/>
      <c r="J5" s="59"/>
    </row>
    <row r="6" spans="1:12" s="63" customFormat="1" ht="20.100000000000001" customHeight="1">
      <c r="A6" s="105"/>
      <c r="B6"/>
      <c r="C6"/>
      <c r="D6"/>
      <c r="E6"/>
      <c r="F6" s="115"/>
      <c r="G6" s="115"/>
      <c r="H6" s="115"/>
      <c r="I6" s="115"/>
    </row>
    <row r="7" spans="1:12" ht="20.100000000000001" customHeight="1">
      <c r="A7" s="105"/>
      <c r="B7"/>
      <c r="C7"/>
      <c r="D7"/>
      <c r="E7"/>
      <c r="F7"/>
      <c r="G7"/>
      <c r="H7"/>
      <c r="I7"/>
    </row>
    <row r="8" spans="1:12" ht="20.100000000000001" customHeight="1">
      <c r="A8" s="105"/>
      <c r="B8"/>
      <c r="C8"/>
      <c r="D8"/>
      <c r="E8"/>
    </row>
    <row r="9" spans="1:12" ht="12.75">
      <c r="A9" s="105"/>
      <c r="B9"/>
      <c r="C9"/>
      <c r="D9"/>
      <c r="E9"/>
    </row>
    <row r="10" spans="1:12" ht="12.75">
      <c r="A10" s="105"/>
      <c r="B10"/>
      <c r="C10"/>
      <c r="D10"/>
      <c r="E10"/>
    </row>
    <row r="11" spans="1:12" ht="12.75">
      <c r="A11" s="105"/>
      <c r="B11"/>
      <c r="C11"/>
      <c r="D11"/>
      <c r="E11"/>
    </row>
    <row r="12" spans="1:12" ht="12.75">
      <c r="A12" s="105"/>
      <c r="B12"/>
    </row>
    <row r="13" spans="1:12" ht="12.75">
      <c r="A13" s="105"/>
      <c r="B13"/>
    </row>
    <row r="14" spans="1:12" ht="12.75">
      <c r="A14" s="105"/>
      <c r="B14"/>
    </row>
    <row r="15" spans="1:12" ht="12.75">
      <c r="A15" s="105"/>
      <c r="B15"/>
    </row>
    <row r="16" spans="1:12" ht="12.75">
      <c r="A16" s="105"/>
      <c r="B16"/>
    </row>
    <row r="17" spans="1:2" ht="12.75">
      <c r="A17" s="105"/>
      <c r="B17"/>
    </row>
    <row r="18" spans="1:2" ht="12.75">
      <c r="A18" s="105"/>
      <c r="B18"/>
    </row>
    <row r="19" spans="1:2" ht="12.75">
      <c r="A19" s="105"/>
      <c r="B19"/>
    </row>
    <row r="20" spans="1:2" ht="12.75">
      <c r="A20" s="105"/>
      <c r="B20"/>
    </row>
    <row r="21" spans="1:2" ht="12.75">
      <c r="A21" s="105"/>
      <c r="B21"/>
    </row>
    <row r="22" spans="1:2" ht="12.75">
      <c r="A22" s="105"/>
      <c r="B22"/>
    </row>
    <row r="23" spans="1:2" ht="12.75">
      <c r="A23" s="105"/>
      <c r="B23"/>
    </row>
    <row r="24" spans="1:2" ht="12.75">
      <c r="A24" s="105"/>
      <c r="B24"/>
    </row>
    <row r="25" spans="1:2" ht="12.75">
      <c r="A25" s="105"/>
      <c r="B25"/>
    </row>
    <row r="26" spans="1:2" ht="12.75">
      <c r="A26" s="105"/>
      <c r="B26"/>
    </row>
    <row r="27" spans="1:2" ht="12.75">
      <c r="A27" s="105"/>
      <c r="B27"/>
    </row>
    <row r="28" spans="1:2" ht="12.75">
      <c r="A28" s="105"/>
      <c r="B28"/>
    </row>
    <row r="29" spans="1:2" ht="12.75">
      <c r="A29" s="105"/>
      <c r="B29"/>
    </row>
    <row r="30" spans="1:2" ht="12.75">
      <c r="A30" s="105"/>
      <c r="B30"/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68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Synthèse format COPIL</vt:lpstr>
      <vt:lpstr>Synthèse</vt:lpstr>
      <vt:lpstr>Récap coûts aide par partenaire</vt:lpstr>
      <vt:lpstr>Vérif plafonds frais connexe</vt:lpstr>
      <vt:lpstr>Données</vt:lpstr>
      <vt:lpstr>Bornes-PDC</vt:lpstr>
      <vt:lpstr>Coûts</vt:lpstr>
      <vt:lpstr>Données!Impression_des_titres</vt:lpstr>
      <vt:lpstr>Données!Zone_d_impression</vt:lpstr>
      <vt:lpstr>'Récap coûts aide par partenaire'!Zone_d_impression</vt:lpstr>
      <vt:lpstr>Synthèse!Zone_d_impression</vt:lpstr>
      <vt:lpstr>'Synthèse format COPIL'!Zone_d_impression</vt:lpstr>
      <vt:lpstr>'Vérif plafonds frais connexe'!Zone_d_impression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2 - Dispositif IRVE</dc:title>
  <dc:creator>Jérôme LAMMENS/ADEME</dc:creator>
  <cp:lastModifiedBy>Jean-Paul BARSOT</cp:lastModifiedBy>
  <cp:lastPrinted>2014-10-07T13:48:20Z</cp:lastPrinted>
  <dcterms:created xsi:type="dcterms:W3CDTF">2006-03-09T13:20:25Z</dcterms:created>
  <dcterms:modified xsi:type="dcterms:W3CDTF">2015-02-25T07:37:45Z</dcterms:modified>
</cp:coreProperties>
</file>