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wiplan\ima serveur\00 SERVEUR\ANNEE 2017\011- RONCHAMP-AA\DCE\DCE 09102017\PDF 23102017\"/>
    </mc:Choice>
  </mc:AlternateContent>
  <workbookProtection workbookAlgorithmName="SHA-512" workbookHashValue="j/PAvrVQ4FMWQ8J/th+VTl34g1WFE6cpUl5sjxYYCtHA9adKntM5Yb4GWKbhS98+Bp3pyfL1hSx4psP0o5s2Sw==" workbookSaltValue="iaGgqzEvXoplg32YRC91jg==" workbookSpinCount="100000" lockStructure="1"/>
  <bookViews>
    <workbookView xWindow="120" yWindow="30" windowWidth="9195" windowHeight="6345" activeTab="1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52511" fullCalcOnLoad="1"/>
</workbook>
</file>

<file path=xl/calcChain.xml><?xml version="1.0" encoding="utf-8"?>
<calcChain xmlns="http://schemas.openxmlformats.org/spreadsheetml/2006/main">
  <c r="H60" i="1" l="1"/>
  <c r="I56" i="1"/>
  <c r="H56" i="1"/>
  <c r="I54" i="1"/>
  <c r="H54" i="1"/>
  <c r="I52" i="1"/>
  <c r="H52" i="1"/>
  <c r="L50" i="1"/>
  <c r="K50" i="1"/>
  <c r="M50" i="1" s="1"/>
  <c r="H50" i="1"/>
  <c r="I46" i="1"/>
  <c r="H46" i="1"/>
  <c r="I44" i="1"/>
  <c r="H44" i="1"/>
  <c r="L42" i="1"/>
  <c r="K42" i="1"/>
  <c r="M42" i="1" s="1"/>
  <c r="H42" i="1"/>
  <c r="I37" i="1"/>
  <c r="H37" i="1"/>
  <c r="I35" i="1"/>
  <c r="H35" i="1"/>
  <c r="I33" i="1"/>
  <c r="H33" i="1"/>
  <c r="L31" i="1"/>
  <c r="K31" i="1"/>
  <c r="M31" i="1" s="1"/>
  <c r="H31" i="1"/>
  <c r="I26" i="1"/>
  <c r="H26" i="1"/>
  <c r="I24" i="1"/>
  <c r="H24" i="1"/>
  <c r="I22" i="1"/>
  <c r="H22" i="1"/>
  <c r="L20" i="1"/>
  <c r="K20" i="1"/>
  <c r="M20" i="1" s="1"/>
  <c r="H20" i="1"/>
  <c r="I17" i="1"/>
  <c r="H17" i="1"/>
  <c r="L15" i="1"/>
  <c r="K15" i="1"/>
  <c r="M15" i="1" s="1"/>
  <c r="H15" i="1"/>
  <c r="I12" i="1"/>
  <c r="H12" i="1"/>
  <c r="L10" i="1"/>
  <c r="K10" i="1"/>
  <c r="H10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H61" i="1" l="1"/>
  <c r="H62" i="1" s="1"/>
  <c r="M10" i="1"/>
</calcChain>
</file>

<file path=xl/sharedStrings.xml><?xml version="1.0" encoding="utf-8"?>
<sst xmlns="http://schemas.openxmlformats.org/spreadsheetml/2006/main" count="178" uniqueCount="120">
  <si>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</si>
  <si>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</si>
  <si>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</si>
  <si>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</si>
  <si>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</si>
  <si>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</si>
  <si>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</si>
  <si>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</si>
  <si>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</si>
  <si>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</si>
  <si>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</si>
  <si>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</si>
  <si>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</si>
  <si>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</si>
  <si>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</si>
  <si>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</si>
  <si>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</si>
  <si>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</si>
  <si>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</si>
  <si>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</si>
  <si>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</si>
  <si>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</si>
  <si>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</si>
  <si>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</si>
  <si>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</si>
  <si>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</si>
  <si>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</si>
  <si>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</si>
  <si>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</si>
  <si>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</si>
  <si>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</si>
  <si>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</si>
  <si>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</si>
  <si>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</si>
  <si>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</si>
  <si>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</si>
  <si>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</si>
  <si>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</si>
  <si>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</si>
  <si>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</si>
  <si>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</si>
  <si>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</si>
  <si>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</si>
  <si>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</si>
  <si>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</si>
  <si>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</si>
  <si>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n°2</t>
  </si>
  <si>
    <t>PLATRERIE/ISOLATION/PEINTURE</t>
  </si>
  <si>
    <t>3</t>
  </si>
  <si>
    <t>2.2</t>
  </si>
  <si>
    <t>PLAFONDS NON DEMONTABLES CF 2H</t>
  </si>
  <si>
    <t>4</t>
  </si>
  <si>
    <t>2.2.1</t>
  </si>
  <si>
    <t>Plafonds en plaques de plâtre cartonnées</t>
  </si>
  <si>
    <t>5</t>
  </si>
  <si>
    <t>2.2.1.1</t>
  </si>
  <si>
    <t>OSSATURE POUR PLAQUES DE PLATRE :</t>
  </si>
  <si>
    <t>9</t>
  </si>
  <si>
    <t>2.2.1.1.1</t>
  </si>
  <si>
    <t>Profilés métalliques y compris suspentes, pose plane.</t>
  </si>
  <si>
    <t>M2</t>
  </si>
  <si>
    <t>9.&amp;</t>
  </si>
  <si>
    <t>5.&amp;</t>
  </si>
  <si>
    <t>Total du sous-chapitre OSSATURE POUR PLAQUES DE PLATRE :</t>
  </si>
  <si>
    <t>2.2.1.2</t>
  </si>
  <si>
    <t>PLAFONDS EN PLAQUES DE PLATRE STANDARDS :</t>
  </si>
  <si>
    <t>2.2.1.2.1</t>
  </si>
  <si>
    <t>Plaques standards de 18 mm d'épaisseur, sous plancher béton ou mixte.</t>
  </si>
  <si>
    <t>Total du sous-chapitre PLAFONDS EN PLAQUES DE PLATRE STANDARDS :</t>
  </si>
  <si>
    <t>2.2.1.3</t>
  </si>
  <si>
    <t>LAINE DE ROCHE (AVEC PARE-VAPEUR) :</t>
  </si>
  <si>
    <t>2.2.1.3.1</t>
  </si>
  <si>
    <t>Laine de roche (panneaux de 100 + 10 mm standard + pare-vapeur).</t>
  </si>
  <si>
    <t>Total du sous-chapitre LAINE DE ROCHE (AVEC PARE-VAPEUR) :</t>
  </si>
  <si>
    <t>4.&amp;</t>
  </si>
  <si>
    <t>Total du sous-chapitre Plafonds en plaques de plâtre cartonnées</t>
  </si>
  <si>
    <t>3.&amp;</t>
  </si>
  <si>
    <t>Total du chapitre PLAFONDS NON DEMONTABLES CF 2H</t>
  </si>
  <si>
    <t>2.3</t>
  </si>
  <si>
    <t>IMPRESSIONS ET COUCHES PRIMAIRES</t>
  </si>
  <si>
    <t>2.3.1</t>
  </si>
  <si>
    <t xml:space="preserve">Sur plafonds </t>
  </si>
  <si>
    <t>2.3.1.1</t>
  </si>
  <si>
    <t>IMPRESSION 2 COUCHES :</t>
  </si>
  <si>
    <t>2.3.1.1.1</t>
  </si>
  <si>
    <t>Impression acrylique incolore en phase aqueuse.</t>
  </si>
  <si>
    <t>Total du sous-chapitre IMPRESSION 2 COUCHES :</t>
  </si>
  <si>
    <t xml:space="preserve">Total du sous-chapitre Sur plafonds </t>
  </si>
  <si>
    <t>Total du chapitre IMPRESSIONS ET COUCHES PRIMAIRES</t>
  </si>
  <si>
    <t>2.4</t>
  </si>
  <si>
    <t>PEINTURES EN FEUIL MINCE</t>
  </si>
  <si>
    <t>2.4.1</t>
  </si>
  <si>
    <t>Généralité</t>
  </si>
  <si>
    <t>2.4.1.1</t>
  </si>
  <si>
    <t>DEFINITIONS :</t>
  </si>
  <si>
    <t>2.4.1.1.1</t>
  </si>
  <si>
    <t>Hormis les produits spécialement préconisés, aucune marque de peinture ne sera imposée. Toutefois les produits devront provenir de fabricants notoirement réputés, à savoir : ASTRAL, CORONA, GAUTHIER, GUITTET, SIGMA, SIKKENS, SEIGNEURIE, TOLLENS et ZOLPAN.</t>
  </si>
  <si>
    <t>SU</t>
  </si>
  <si>
    <t>Total du sous-chapitre DEFINITIONS :</t>
  </si>
  <si>
    <t>Total du sous-chapitre Généralité</t>
  </si>
  <si>
    <t>2.4.2</t>
  </si>
  <si>
    <t>2.4.2.1</t>
  </si>
  <si>
    <t>PEINTURE ACRYLIQUE :</t>
  </si>
  <si>
    <t>2.4.2.1.1</t>
  </si>
  <si>
    <t>Plafond, acrylique satinée au pistolet.</t>
  </si>
  <si>
    <t>Total du sous-chapitre PEINTURE ACRYLIQUE :</t>
  </si>
  <si>
    <t>Total du chapitre PEINTURES EN FEUIL MINCE</t>
  </si>
  <si>
    <t>2.&amp;</t>
  </si>
  <si>
    <t>Total du lot PLATRERIE/ISOLATION/PEINTURE</t>
  </si>
  <si>
    <t>Total HT :</t>
  </si>
  <si>
    <t>Total TVA :</t>
  </si>
  <si>
    <t>Total TTC :</t>
  </si>
  <si>
    <t xml:space="preserve">
MAITRE D'OEUVRE : 
        L'ATELIER D'ARCHITECTURE
        5 Rue  du Pâquis
        70 170 Scye
        Mél : aarchitecture.roger@gmail.com
BUREAU D'ETUDES : 
        BET Petin-Henry
        60 rue Gérome
        70 000 Vesoul
        Tél : 0384763776
        Mél : aremery@petin-henry.fr
BUREAU CONTROLE : 
        DEKRA
        10 rue de Lirenne
        25480 ECOLE VALENTIN</t>
  </si>
  <si>
    <t xml:space="preserve">MAITRE D'OUVRAGE : 
Mairie de Ronchamp
</t>
  </si>
  <si>
    <t>D.P.G.F.</t>
  </si>
  <si>
    <t>CHAUFFERIE COLLECTIVE</t>
  </si>
  <si>
    <t>2017-011</t>
  </si>
  <si>
    <t>23/10/2017</t>
  </si>
  <si>
    <t>DCE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</si>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</sst>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dd/mm/yy;@"/>
    <numFmt numFmtId="167" formatCode="#,##0.000"/>
  </numFmts>
  <fonts count="18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66" fontId="0" fillId="0" borderId="6" xfId="0" applyNumberFormat="1" applyBorder="1" applyAlignment="1">
      <alignment horizontal="center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5" xfId="0" applyFont="1" applyBorder="1"/>
    <xf numFmtId="4" fontId="15" fillId="0" borderId="5" xfId="0" applyNumberFormat="1" applyFont="1" applyBorder="1" applyAlignment="1">
      <alignment horizontal="right"/>
    </xf>
    <xf numFmtId="0" fontId="14" fillId="0" borderId="5" xfId="0" applyFont="1" applyBorder="1"/>
    <xf numFmtId="10" fontId="15" fillId="0" borderId="5" xfId="0" applyNumberFormat="1" applyFont="1" applyBorder="1" applyAlignment="1">
      <alignment horizontal="right"/>
    </xf>
    <xf numFmtId="0" fontId="15" fillId="0" borderId="3" xfId="0" applyFont="1" applyBorder="1"/>
    <xf numFmtId="10" fontId="15" fillId="0" borderId="3" xfId="0" applyNumberFormat="1" applyFont="1" applyBorder="1"/>
    <xf numFmtId="0" fontId="15" fillId="0" borderId="11" xfId="0" quotePrefix="1" applyFont="1" applyBorder="1" applyAlignment="1">
      <alignment horizontal="left"/>
    </xf>
    <xf numFmtId="0" fontId="15" fillId="0" borderId="5" xfId="0" quotePrefix="1" applyFont="1" applyBorder="1"/>
    <xf numFmtId="0" fontId="15" fillId="0" borderId="5" xfId="0" quotePrefix="1" applyFont="1" applyBorder="1" applyAlignment="1">
      <alignment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horizontal="right"/>
    </xf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11" xfId="0" quotePrefix="1" applyFont="1" applyBorder="1" applyAlignment="1">
      <alignment horizontal="left"/>
    </xf>
    <xf numFmtId="0" fontId="7" fillId="0" borderId="5" xfId="0" quotePrefix="1" applyFont="1" applyBorder="1"/>
    <xf numFmtId="0" fontId="7" fillId="0" borderId="5" xfId="0" quotePrefix="1" applyFont="1" applyBorder="1" applyAlignment="1">
      <alignment wrapText="1"/>
    </xf>
    <xf numFmtId="0" fontId="16" fillId="0" borderId="11" xfId="0" applyFont="1" applyBorder="1" applyAlignment="1">
      <alignment horizontal="left"/>
    </xf>
    <xf numFmtId="0" fontId="16" fillId="0" borderId="5" xfId="0" applyFont="1" applyBorder="1"/>
    <xf numFmtId="0" fontId="16" fillId="0" borderId="5" xfId="0" applyFont="1" applyBorder="1" applyAlignment="1">
      <alignment wrapText="1"/>
    </xf>
    <xf numFmtId="4" fontId="16" fillId="0" borderId="5" xfId="0" applyNumberFormat="1" applyFont="1" applyBorder="1" applyAlignment="1">
      <alignment horizontal="right"/>
    </xf>
    <xf numFmtId="0" fontId="17" fillId="0" borderId="5" xfId="0" applyFont="1" applyBorder="1"/>
    <xf numFmtId="10" fontId="16" fillId="0" borderId="5" xfId="0" applyNumberFormat="1" applyFont="1" applyBorder="1" applyAlignment="1">
      <alignment horizontal="right"/>
    </xf>
    <xf numFmtId="0" fontId="16" fillId="0" borderId="3" xfId="0" applyFont="1" applyBorder="1"/>
    <xf numFmtId="10" fontId="16" fillId="0" borderId="3" xfId="0" applyNumberFormat="1" applyFont="1" applyBorder="1"/>
    <xf numFmtId="0" fontId="17" fillId="0" borderId="0" xfId="0" applyFont="1"/>
    <xf numFmtId="0" fontId="16" fillId="0" borderId="0" xfId="0" applyFont="1"/>
    <xf numFmtId="0" fontId="16" fillId="0" borderId="11" xfId="0" quotePrefix="1" applyFont="1" applyBorder="1" applyAlignment="1">
      <alignment horizontal="left"/>
    </xf>
    <xf numFmtId="0" fontId="16" fillId="0" borderId="5" xfId="0" quotePrefix="1" applyFont="1" applyBorder="1"/>
    <xf numFmtId="0" fontId="16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4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167" fontId="6" fillId="0" borderId="5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6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676275</xdr:colOff>
      <xdr:row>58</xdr:row>
      <xdr:rowOff>66675</xdr:rowOff>
    </xdr:from>
    <xdr:to>
      <xdr:col>5</xdr:col>
      <xdr:colOff>885825</xdr:colOff>
      <xdr:row>64</xdr:row>
      <xdr:rowOff>104775</xdr:rowOff>
    </xdr:to>
    <xdr:sp macro="" textlink="Paramètres!$C$3" fLocksText="0">
      <xdr:nvSpPr>
        <xdr:cNvPr id="3073" name="AutoShape 1"/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5F530142-35AE-4327-89F5-642B1D4420D7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85" name="AutoShape 1"/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C4571FBA-5EDF-4808-B5F1-1134BD5F17C6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86" name="AutoShape 2"/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8F1EB2A4-5BAA-4BF3-872A-B68343EFB990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showGridLines="0" topLeftCell="B43" workbookViewId="0">
      <selection activeCell="F10" sqref="F10"/>
    </sheetView>
  </sheetViews>
  <sheetFormatPr baseColWidth="10" defaultRowHeight="12.75" x14ac:dyDescent="0.2"/>
  <cols>
    <col min="1" max="1" width="1.28515625" style="40" hidden="1" customWidth="1"/>
    <col min="2" max="2" width="10.7109375" style="14" customWidth="1"/>
    <col min="3" max="3" width="55.7109375" style="16" customWidth="1"/>
    <col min="4" max="4" width="5.7109375" style="14" customWidth="1"/>
    <col min="5" max="6" width="9.7109375" style="14" customWidth="1"/>
    <col min="7" max="8" width="11.42578125" style="18"/>
    <col min="9" max="9" width="9" style="23" customWidth="1"/>
    <col min="10" max="10" width="9.85546875" style="42" customWidth="1"/>
    <col min="11" max="11" width="5" style="49" hidden="1" customWidth="1"/>
    <col min="12" max="12" width="5.5703125" style="50" hidden="1" customWidth="1"/>
    <col min="13" max="13" width="4.5703125" style="48" hidden="1" customWidth="1"/>
    <col min="14" max="14" width="14" style="43" customWidth="1"/>
  </cols>
  <sheetData>
    <row r="1" spans="1:14" x14ac:dyDescent="0.2">
      <c r="A1" s="71" t="s">
        <v>44</v>
      </c>
      <c r="B1" s="12" t="str">
        <f xml:space="preserve"> Paramètres!$C$5 &amp; ""</f>
        <v>CHAUFFERIE COLLECTIVE</v>
      </c>
      <c r="C1" s="15"/>
      <c r="D1" s="12"/>
      <c r="E1" s="12"/>
      <c r="F1" s="12"/>
      <c r="G1" s="17"/>
      <c r="H1" s="17"/>
      <c r="I1" s="24"/>
      <c r="J1" s="46" t="str">
        <f xml:space="preserve"> Paramètres!$C$9 &amp; " " &amp; Paramètres!$C$11</f>
        <v>Lot n°2 PLATRERIE/ISOLATION/PEINTURE</v>
      </c>
      <c r="K1" s="47"/>
      <c r="L1" s="47"/>
      <c r="M1" s="47"/>
    </row>
    <row r="2" spans="1:14" x14ac:dyDescent="0.2">
      <c r="A2" s="13"/>
      <c r="B2" s="41"/>
      <c r="C2" s="15"/>
      <c r="D2" s="12"/>
      <c r="E2" s="12"/>
      <c r="F2" s="12"/>
      <c r="G2" s="17"/>
      <c r="H2" s="17"/>
      <c r="I2" s="24"/>
      <c r="J2" s="51" t="str">
        <f xml:space="preserve"> Paramètres!$C$13</f>
        <v>23/10/2017</v>
      </c>
      <c r="K2" s="47"/>
      <c r="L2" s="47"/>
      <c r="M2" s="47"/>
    </row>
    <row r="3" spans="1:14" s="21" customFormat="1" ht="25.5" customHeight="1" x14ac:dyDescent="0.2">
      <c r="A3" s="39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5" t="s">
        <v>7</v>
      </c>
      <c r="K3" s="22" t="s">
        <v>26</v>
      </c>
      <c r="L3" s="22" t="s">
        <v>27</v>
      </c>
      <c r="M3" s="45" t="s">
        <v>28</v>
      </c>
      <c r="N3" s="44"/>
    </row>
    <row r="4" spans="1:14" s="82" customFormat="1" ht="18" x14ac:dyDescent="0.25">
      <c r="A4" s="73"/>
      <c r="B4" s="74"/>
      <c r="C4" s="75"/>
      <c r="D4" s="74"/>
      <c r="E4" s="74"/>
      <c r="F4" s="74"/>
      <c r="G4" s="76"/>
      <c r="H4" s="76"/>
      <c r="I4" s="77"/>
      <c r="J4" s="78"/>
      <c r="K4" s="79"/>
      <c r="L4" s="74"/>
      <c r="M4" s="80"/>
      <c r="N4" s="81"/>
    </row>
    <row r="5" spans="1:14" s="82" customFormat="1" ht="18" x14ac:dyDescent="0.25">
      <c r="A5" s="83" t="s">
        <v>45</v>
      </c>
      <c r="B5" s="84" t="s">
        <v>46</v>
      </c>
      <c r="C5" s="85" t="s">
        <v>47</v>
      </c>
      <c r="D5" s="74"/>
      <c r="E5" s="74"/>
      <c r="F5" s="74"/>
      <c r="G5" s="76"/>
      <c r="H5" s="76"/>
      <c r="I5" s="77"/>
      <c r="J5" s="78"/>
      <c r="K5" s="79"/>
      <c r="L5" s="74"/>
      <c r="M5" s="80"/>
      <c r="N5" s="81"/>
    </row>
    <row r="6" spans="1:14" s="82" customFormat="1" ht="18" x14ac:dyDescent="0.25">
      <c r="A6" s="73"/>
      <c r="B6" s="74"/>
      <c r="C6" s="75"/>
      <c r="D6" s="74"/>
      <c r="E6" s="74"/>
      <c r="F6" s="74"/>
      <c r="G6" s="76"/>
      <c r="H6" s="76"/>
      <c r="I6" s="77"/>
      <c r="J6" s="78"/>
      <c r="K6" s="79"/>
      <c r="L6" s="74"/>
      <c r="M6" s="80"/>
      <c r="N6" s="81"/>
    </row>
    <row r="7" spans="1:14" s="87" customFormat="1" x14ac:dyDescent="0.2">
      <c r="A7" s="94" t="s">
        <v>48</v>
      </c>
      <c r="B7" s="95" t="s">
        <v>49</v>
      </c>
      <c r="C7" s="96" t="s">
        <v>50</v>
      </c>
      <c r="D7" s="88"/>
      <c r="E7" s="88"/>
      <c r="F7" s="88"/>
      <c r="G7" s="89"/>
      <c r="H7" s="89"/>
      <c r="I7" s="90"/>
      <c r="J7" s="91"/>
      <c r="K7" s="92"/>
      <c r="L7" s="88"/>
      <c r="M7" s="93"/>
      <c r="N7" s="86"/>
    </row>
    <row r="8" spans="1:14" s="72" customFormat="1" x14ac:dyDescent="0.2">
      <c r="A8" s="105" t="s">
        <v>51</v>
      </c>
      <c r="B8" s="106" t="s">
        <v>52</v>
      </c>
      <c r="C8" s="107" t="s">
        <v>53</v>
      </c>
      <c r="D8" s="98"/>
      <c r="E8" s="98"/>
      <c r="F8" s="98"/>
      <c r="G8" s="100"/>
      <c r="H8" s="100"/>
      <c r="I8" s="101"/>
      <c r="J8" s="102"/>
      <c r="K8" s="103"/>
      <c r="L8" s="98"/>
      <c r="M8" s="104"/>
      <c r="N8" s="43"/>
    </row>
    <row r="9" spans="1:14" s="117" customFormat="1" thickBot="1" x14ac:dyDescent="0.25">
      <c r="A9" s="118" t="s">
        <v>54</v>
      </c>
      <c r="B9" s="119" t="s">
        <v>55</v>
      </c>
      <c r="C9" s="120" t="s">
        <v>56</v>
      </c>
      <c r="D9" s="109"/>
      <c r="E9" s="109"/>
      <c r="F9" s="109"/>
      <c r="G9" s="111"/>
      <c r="H9" s="111"/>
      <c r="I9" s="112"/>
      <c r="J9" s="113"/>
      <c r="K9" s="114"/>
      <c r="L9" s="109"/>
      <c r="M9" s="115"/>
      <c r="N9" s="116"/>
    </row>
    <row r="10" spans="1:14" ht="14.25" thickTop="1" thickBot="1" x14ac:dyDescent="0.25">
      <c r="A10" s="121" t="s">
        <v>57</v>
      </c>
      <c r="B10" s="122" t="s">
        <v>58</v>
      </c>
      <c r="C10" s="123" t="s">
        <v>59</v>
      </c>
      <c r="D10" s="122" t="s">
        <v>60</v>
      </c>
      <c r="E10" s="124">
        <v>57.34</v>
      </c>
      <c r="F10" s="125"/>
      <c r="G10" s="126"/>
      <c r="H10" s="18" t="str">
        <f>IF(ISBLANK(G10), "", IF(ISBLANK(F10), ROUND(E10 * ROUND(G10, 2), 2), ROUND(F10 * ROUND(G10, 2), 2)))</f>
        <v/>
      </c>
      <c r="I10" s="127" t="s">
        <v>44</v>
      </c>
      <c r="J10" s="42">
        <v>0.2</v>
      </c>
      <c r="K10" s="49" t="b">
        <f>IF(AND(COUNTIF(TAUXTVA1:TAUXTVA4, J10) = 0, J10 &lt;&gt; 0), FALSE, IF(ISBLANK(J10), FALSE, TRUE))</f>
        <v>1</v>
      </c>
      <c r="L10" s="50" t="b">
        <f>IF(AND(A10 = "9", OR(I10 = "Variante", I10 = "Option")), FALSE, TRUE)</f>
        <v>1</v>
      </c>
      <c r="M10" s="48">
        <f>IF(AND(L10 = TRUE, K10 = TRUE), J10, "")</f>
        <v>0.2</v>
      </c>
    </row>
    <row r="11" spans="1:14" ht="13.5" thickTop="1" x14ac:dyDescent="0.2">
      <c r="A11" s="121" t="s">
        <v>61</v>
      </c>
    </row>
    <row r="12" spans="1:14" s="117" customFormat="1" ht="12" x14ac:dyDescent="0.2">
      <c r="A12" s="118" t="s">
        <v>62</v>
      </c>
      <c r="B12" s="119" t="s">
        <v>55</v>
      </c>
      <c r="C12" s="120" t="s">
        <v>63</v>
      </c>
      <c r="D12" s="109"/>
      <c r="E12" s="109"/>
      <c r="F12" s="109"/>
      <c r="G12" s="111"/>
      <c r="H12" s="111">
        <f>IF(COUNTIF(L9:L11, FALSE) = COUNTIF(A9:A11, "9"), SUMIF(A9:A11, "9", H9:H11), SUMIF(L9:L11, TRUE, H9:H11))</f>
        <v>0</v>
      </c>
      <c r="I12" s="23" t="str">
        <f>IF(AND(COUNTIF(A9:A11, "9") &gt; 0, COUNTIF(L9:L11, FALSE) = COUNTIF(A9:A11, "9")), "Non totalisé", "")</f>
        <v/>
      </c>
      <c r="J12" s="113"/>
      <c r="K12" s="114"/>
      <c r="L12" s="109"/>
      <c r="M12" s="115"/>
      <c r="N12" s="116"/>
    </row>
    <row r="13" spans="1:14" s="117" customFormat="1" ht="12" x14ac:dyDescent="0.2">
      <c r="A13" s="108"/>
      <c r="B13" s="109"/>
      <c r="C13" s="110"/>
      <c r="D13" s="109"/>
      <c r="E13" s="109"/>
      <c r="F13" s="109"/>
      <c r="G13" s="111"/>
      <c r="H13" s="111"/>
      <c r="I13" s="112"/>
      <c r="J13" s="113"/>
      <c r="K13" s="114"/>
      <c r="L13" s="109"/>
      <c r="M13" s="115"/>
      <c r="N13" s="116"/>
    </row>
    <row r="14" spans="1:14" s="117" customFormat="1" thickBot="1" x14ac:dyDescent="0.25">
      <c r="A14" s="118" t="s">
        <v>54</v>
      </c>
      <c r="B14" s="119" t="s">
        <v>64</v>
      </c>
      <c r="C14" s="120" t="s">
        <v>65</v>
      </c>
      <c r="D14" s="109"/>
      <c r="E14" s="109"/>
      <c r="F14" s="109"/>
      <c r="G14" s="111"/>
      <c r="H14" s="111"/>
      <c r="I14" s="112"/>
      <c r="J14" s="113"/>
      <c r="K14" s="114"/>
      <c r="L14" s="109"/>
      <c r="M14" s="115"/>
      <c r="N14" s="116"/>
    </row>
    <row r="15" spans="1:14" ht="14.25" thickTop="1" thickBot="1" x14ac:dyDescent="0.25">
      <c r="A15" s="121" t="s">
        <v>57</v>
      </c>
      <c r="B15" s="122" t="s">
        <v>66</v>
      </c>
      <c r="C15" s="123" t="s">
        <v>67</v>
      </c>
      <c r="D15" s="122" t="s">
        <v>60</v>
      </c>
      <c r="E15" s="124">
        <v>57.34</v>
      </c>
      <c r="F15" s="125"/>
      <c r="G15" s="126"/>
      <c r="H15" s="18" t="str">
        <f>IF(ISBLANK(G15), "", IF(ISBLANK(F15), ROUND(E15 * ROUND(G15, 2), 2), ROUND(F15 * ROUND(G15, 2), 2)))</f>
        <v/>
      </c>
      <c r="I15" s="127" t="s">
        <v>44</v>
      </c>
      <c r="J15" s="42">
        <v>0.2</v>
      </c>
      <c r="K15" s="49" t="b">
        <f>IF(AND(COUNTIF(TAUXTVA1:TAUXTVA4, J15) = 0, J15 &lt;&gt; 0), FALSE, IF(ISBLANK(J15), FALSE, TRUE))</f>
        <v>1</v>
      </c>
      <c r="L15" s="50" t="b">
        <f>IF(AND(A15 = "9", OR(I15 = "Variante", I15 = "Option")), FALSE, TRUE)</f>
        <v>1</v>
      </c>
      <c r="M15" s="48">
        <f>IF(AND(L15 = TRUE, K15 = TRUE), J15, "")</f>
        <v>0.2</v>
      </c>
    </row>
    <row r="16" spans="1:14" ht="13.5" thickTop="1" x14ac:dyDescent="0.2">
      <c r="A16" s="121" t="s">
        <v>61</v>
      </c>
    </row>
    <row r="17" spans="1:14" s="117" customFormat="1" ht="24" x14ac:dyDescent="0.2">
      <c r="A17" s="118" t="s">
        <v>62</v>
      </c>
      <c r="B17" s="119" t="s">
        <v>64</v>
      </c>
      <c r="C17" s="120" t="s">
        <v>68</v>
      </c>
      <c r="D17" s="109"/>
      <c r="E17" s="109"/>
      <c r="F17" s="109"/>
      <c r="G17" s="111"/>
      <c r="H17" s="111">
        <f>IF(COUNTIF(L14:L16, FALSE) = COUNTIF(A14:A16, "9"), SUMIF(A14:A16, "9", H14:H16), SUMIF(L14:L16, TRUE, H14:H16))</f>
        <v>0</v>
      </c>
      <c r="I17" s="23" t="str">
        <f>IF(AND(COUNTIF(A14:A16, "9") &gt; 0, COUNTIF(L14:L16, FALSE) = COUNTIF(A14:A16, "9")), "Non totalisé", "")</f>
        <v/>
      </c>
      <c r="J17" s="113"/>
      <c r="K17" s="114"/>
      <c r="L17" s="109"/>
      <c r="M17" s="115"/>
      <c r="N17" s="116"/>
    </row>
    <row r="18" spans="1:14" s="117" customFormat="1" ht="12" x14ac:dyDescent="0.2">
      <c r="A18" s="108"/>
      <c r="B18" s="109"/>
      <c r="C18" s="110"/>
      <c r="D18" s="109"/>
      <c r="E18" s="109"/>
      <c r="F18" s="109"/>
      <c r="G18" s="111"/>
      <c r="H18" s="111"/>
      <c r="I18" s="112"/>
      <c r="J18" s="113"/>
      <c r="K18" s="114"/>
      <c r="L18" s="109"/>
      <c r="M18" s="115"/>
      <c r="N18" s="116"/>
    </row>
    <row r="19" spans="1:14" s="117" customFormat="1" thickBot="1" x14ac:dyDescent="0.25">
      <c r="A19" s="118" t="s">
        <v>54</v>
      </c>
      <c r="B19" s="119" t="s">
        <v>69</v>
      </c>
      <c r="C19" s="120" t="s">
        <v>70</v>
      </c>
      <c r="D19" s="109"/>
      <c r="E19" s="109"/>
      <c r="F19" s="109"/>
      <c r="G19" s="111"/>
      <c r="H19" s="111"/>
      <c r="I19" s="112"/>
      <c r="J19" s="113"/>
      <c r="K19" s="114"/>
      <c r="L19" s="109"/>
      <c r="M19" s="115"/>
      <c r="N19" s="116"/>
    </row>
    <row r="20" spans="1:14" ht="14.25" thickTop="1" thickBot="1" x14ac:dyDescent="0.25">
      <c r="A20" s="121" t="s">
        <v>57</v>
      </c>
      <c r="B20" s="122" t="s">
        <v>71</v>
      </c>
      <c r="C20" s="123" t="s">
        <v>72</v>
      </c>
      <c r="D20" s="122" t="s">
        <v>60</v>
      </c>
      <c r="E20" s="124">
        <v>57.34</v>
      </c>
      <c r="F20" s="125"/>
      <c r="G20" s="126"/>
      <c r="H20" s="18" t="str">
        <f>IF(ISBLANK(G20), "", IF(ISBLANK(F20), ROUND(E20 * ROUND(G20, 2), 2), ROUND(F20 * ROUND(G20, 2), 2)))</f>
        <v/>
      </c>
      <c r="I20" s="127" t="s">
        <v>44</v>
      </c>
      <c r="J20" s="42">
        <v>0.2</v>
      </c>
      <c r="K20" s="49" t="b">
        <f>IF(AND(COUNTIF(TAUXTVA1:TAUXTVA4, J20) = 0, J20 &lt;&gt; 0), FALSE, IF(ISBLANK(J20), FALSE, TRUE))</f>
        <v>1</v>
      </c>
      <c r="L20" s="50" t="b">
        <f>IF(AND(A20 = "9", OR(I20 = "Variante", I20 = "Option")), FALSE, TRUE)</f>
        <v>1</v>
      </c>
      <c r="M20" s="48">
        <f>IF(AND(L20 = TRUE, K20 = TRUE), J20, "")</f>
        <v>0.2</v>
      </c>
    </row>
    <row r="21" spans="1:14" ht="13.5" thickTop="1" x14ac:dyDescent="0.2">
      <c r="A21" s="121" t="s">
        <v>61</v>
      </c>
    </row>
    <row r="22" spans="1:14" s="117" customFormat="1" ht="12" x14ac:dyDescent="0.2">
      <c r="A22" s="118" t="s">
        <v>62</v>
      </c>
      <c r="B22" s="119" t="s">
        <v>69</v>
      </c>
      <c r="C22" s="120" t="s">
        <v>73</v>
      </c>
      <c r="D22" s="109"/>
      <c r="E22" s="109"/>
      <c r="F22" s="109"/>
      <c r="G22" s="111"/>
      <c r="H22" s="111">
        <f>IF(COUNTIF(L19:L21, FALSE) = COUNTIF(A19:A21, "9"), SUMIF(A19:A21, "9", H19:H21), SUMIF(L19:L21, TRUE, H19:H21))</f>
        <v>0</v>
      </c>
      <c r="I22" s="23" t="str">
        <f>IF(AND(COUNTIF(A19:A21, "9") &gt; 0, COUNTIF(L19:L21, FALSE) = COUNTIF(A19:A21, "9")), "Non totalisé", "")</f>
        <v/>
      </c>
      <c r="J22" s="113"/>
      <c r="K22" s="114"/>
      <c r="L22" s="109"/>
      <c r="M22" s="115"/>
      <c r="N22" s="116"/>
    </row>
    <row r="23" spans="1:14" s="117" customFormat="1" ht="12" x14ac:dyDescent="0.2">
      <c r="A23" s="108"/>
      <c r="B23" s="109"/>
      <c r="C23" s="110"/>
      <c r="D23" s="109"/>
      <c r="E23" s="109"/>
      <c r="F23" s="109"/>
      <c r="G23" s="111"/>
      <c r="H23" s="111"/>
      <c r="I23" s="112"/>
      <c r="J23" s="113"/>
      <c r="K23" s="114"/>
      <c r="L23" s="109"/>
      <c r="M23" s="115"/>
      <c r="N23" s="116"/>
    </row>
    <row r="24" spans="1:14" s="72" customFormat="1" ht="25.5" x14ac:dyDescent="0.2">
      <c r="A24" s="105" t="s">
        <v>74</v>
      </c>
      <c r="B24" s="106" t="s">
        <v>52</v>
      </c>
      <c r="C24" s="107" t="s">
        <v>75</v>
      </c>
      <c r="D24" s="98"/>
      <c r="E24" s="98"/>
      <c r="F24" s="98"/>
      <c r="G24" s="100"/>
      <c r="H24" s="100">
        <f>IF(COUNTIF(L8:L23, FALSE) = COUNTIF(A8:A23, "9"), SUMIF(A8:A23, "9", H8:H23), SUMIF(L8:L23, TRUE, H8:H23))</f>
        <v>0</v>
      </c>
      <c r="I24" s="23" t="str">
        <f>IF(AND(COUNTIF(A8:A23, "9") &gt; 0, COUNTIF(L8:L23, FALSE) = COUNTIF(A8:A23, "9")), "Non totalisé", "")</f>
        <v/>
      </c>
      <c r="J24" s="102"/>
      <c r="K24" s="103"/>
      <c r="L24" s="98"/>
      <c r="M24" s="104"/>
      <c r="N24" s="43"/>
    </row>
    <row r="25" spans="1:14" s="72" customFormat="1" x14ac:dyDescent="0.2">
      <c r="A25" s="97"/>
      <c r="B25" s="98"/>
      <c r="C25" s="99"/>
      <c r="D25" s="98"/>
      <c r="E25" s="98"/>
      <c r="F25" s="98"/>
      <c r="G25" s="100"/>
      <c r="H25" s="100"/>
      <c r="I25" s="101"/>
      <c r="J25" s="102"/>
      <c r="K25" s="103"/>
      <c r="L25" s="98"/>
      <c r="M25" s="104"/>
      <c r="N25" s="43"/>
    </row>
    <row r="26" spans="1:14" s="72" customFormat="1" x14ac:dyDescent="0.2">
      <c r="A26" s="105" t="s">
        <v>76</v>
      </c>
      <c r="B26" s="106" t="s">
        <v>49</v>
      </c>
      <c r="C26" s="107" t="s">
        <v>77</v>
      </c>
      <c r="D26" s="98"/>
      <c r="E26" s="98"/>
      <c r="F26" s="98"/>
      <c r="G26" s="100"/>
      <c r="H26" s="100">
        <f>IF(COUNTIF(L7:L25, FALSE) = COUNTIF(A7:A25, "9"), SUMIF(A7:A25, "9", H7:H25), SUMIF(L7:L25, TRUE, H7:H25))</f>
        <v>0</v>
      </c>
      <c r="I26" s="23" t="str">
        <f>IF(AND(COUNTIF(A7:A25, "9") &gt; 0, COUNTIF(L7:L25, FALSE) = COUNTIF(A7:A25, "9")), "Non totalisé", "")</f>
        <v/>
      </c>
      <c r="J26" s="102"/>
      <c r="K26" s="103"/>
      <c r="L26" s="98"/>
      <c r="M26" s="104"/>
      <c r="N26" s="43"/>
    </row>
    <row r="27" spans="1:14" s="72" customFormat="1" x14ac:dyDescent="0.2">
      <c r="A27" s="97"/>
      <c r="B27" s="98"/>
      <c r="C27" s="99"/>
      <c r="D27" s="98"/>
      <c r="E27" s="98"/>
      <c r="F27" s="98"/>
      <c r="G27" s="100"/>
      <c r="H27" s="100"/>
      <c r="I27" s="101"/>
      <c r="J27" s="102"/>
      <c r="K27" s="103"/>
      <c r="L27" s="98"/>
      <c r="M27" s="104"/>
      <c r="N27" s="43"/>
    </row>
    <row r="28" spans="1:14" s="87" customFormat="1" x14ac:dyDescent="0.2">
      <c r="A28" s="94" t="s">
        <v>48</v>
      </c>
      <c r="B28" s="95" t="s">
        <v>78</v>
      </c>
      <c r="C28" s="96" t="s">
        <v>79</v>
      </c>
      <c r="D28" s="88"/>
      <c r="E28" s="88"/>
      <c r="F28" s="88"/>
      <c r="G28" s="89"/>
      <c r="H28" s="89"/>
      <c r="I28" s="90"/>
      <c r="J28" s="91"/>
      <c r="K28" s="92"/>
      <c r="L28" s="88"/>
      <c r="M28" s="93"/>
      <c r="N28" s="86"/>
    </row>
    <row r="29" spans="1:14" s="72" customFormat="1" x14ac:dyDescent="0.2">
      <c r="A29" s="105" t="s">
        <v>51</v>
      </c>
      <c r="B29" s="106" t="s">
        <v>80</v>
      </c>
      <c r="C29" s="107" t="s">
        <v>81</v>
      </c>
      <c r="D29" s="98"/>
      <c r="E29" s="98"/>
      <c r="F29" s="98"/>
      <c r="G29" s="100"/>
      <c r="H29" s="100"/>
      <c r="I29" s="101"/>
      <c r="J29" s="102"/>
      <c r="K29" s="103"/>
      <c r="L29" s="98"/>
      <c r="M29" s="104"/>
      <c r="N29" s="43"/>
    </row>
    <row r="30" spans="1:14" s="117" customFormat="1" thickBot="1" x14ac:dyDescent="0.25">
      <c r="A30" s="118" t="s">
        <v>54</v>
      </c>
      <c r="B30" s="119" t="s">
        <v>82</v>
      </c>
      <c r="C30" s="120" t="s">
        <v>83</v>
      </c>
      <c r="D30" s="109"/>
      <c r="E30" s="109"/>
      <c r="F30" s="109"/>
      <c r="G30" s="111"/>
      <c r="H30" s="111"/>
      <c r="I30" s="112"/>
      <c r="J30" s="113"/>
      <c r="K30" s="114"/>
      <c r="L30" s="109"/>
      <c r="M30" s="115"/>
      <c r="N30" s="116"/>
    </row>
    <row r="31" spans="1:14" ht="14.25" thickTop="1" thickBot="1" x14ac:dyDescent="0.25">
      <c r="A31" s="121" t="s">
        <v>57</v>
      </c>
      <c r="B31" s="122" t="s">
        <v>84</v>
      </c>
      <c r="C31" s="123" t="s">
        <v>85</v>
      </c>
      <c r="D31" s="122" t="s">
        <v>60</v>
      </c>
      <c r="E31" s="124">
        <v>57.34</v>
      </c>
      <c r="F31" s="125"/>
      <c r="G31" s="126"/>
      <c r="H31" s="18" t="str">
        <f>IF(ISBLANK(G31), "", IF(ISBLANK(F31), ROUND(E31 * ROUND(G31, 2), 2), ROUND(F31 * ROUND(G31, 2), 2)))</f>
        <v/>
      </c>
      <c r="I31" s="127" t="s">
        <v>44</v>
      </c>
      <c r="J31" s="42">
        <v>0.2</v>
      </c>
      <c r="K31" s="49" t="b">
        <f>IF(AND(COUNTIF(TAUXTVA1:TAUXTVA4, J31) = 0, J31 &lt;&gt; 0), FALSE, IF(ISBLANK(J31), FALSE, TRUE))</f>
        <v>1</v>
      </c>
      <c r="L31" s="50" t="b">
        <f>IF(AND(A31 = "9", OR(I31 = "Variante", I31 = "Option")), FALSE, TRUE)</f>
        <v>1</v>
      </c>
      <c r="M31" s="48">
        <f>IF(AND(L31 = TRUE, K31 = TRUE), J31, "")</f>
        <v>0.2</v>
      </c>
    </row>
    <row r="32" spans="1:14" ht="13.5" thickTop="1" x14ac:dyDescent="0.2">
      <c r="A32" s="121" t="s">
        <v>61</v>
      </c>
    </row>
    <row r="33" spans="1:14" s="117" customFormat="1" ht="12" x14ac:dyDescent="0.2">
      <c r="A33" s="118" t="s">
        <v>62</v>
      </c>
      <c r="B33" s="119" t="s">
        <v>82</v>
      </c>
      <c r="C33" s="120" t="s">
        <v>86</v>
      </c>
      <c r="D33" s="109"/>
      <c r="E33" s="109"/>
      <c r="F33" s="109"/>
      <c r="G33" s="111"/>
      <c r="H33" s="111">
        <f>IF(COUNTIF(L30:L32, FALSE) = COUNTIF(A30:A32, "9"), SUMIF(A30:A32, "9", H30:H32), SUMIF(L30:L32, TRUE, H30:H32))</f>
        <v>0</v>
      </c>
      <c r="I33" s="23" t="str">
        <f>IF(AND(COUNTIF(A30:A32, "9") &gt; 0, COUNTIF(L30:L32, FALSE) = COUNTIF(A30:A32, "9")), "Non totalisé", "")</f>
        <v/>
      </c>
      <c r="J33" s="113"/>
      <c r="K33" s="114"/>
      <c r="L33" s="109"/>
      <c r="M33" s="115"/>
      <c r="N33" s="116"/>
    </row>
    <row r="34" spans="1:14" s="117" customFormat="1" ht="12" x14ac:dyDescent="0.2">
      <c r="A34" s="108"/>
      <c r="B34" s="109"/>
      <c r="C34" s="110"/>
      <c r="D34" s="109"/>
      <c r="E34" s="109"/>
      <c r="F34" s="109"/>
      <c r="G34" s="111"/>
      <c r="H34" s="111"/>
      <c r="I34" s="112"/>
      <c r="J34" s="113"/>
      <c r="K34" s="114"/>
      <c r="L34" s="109"/>
      <c r="M34" s="115"/>
      <c r="N34" s="116"/>
    </row>
    <row r="35" spans="1:14" s="72" customFormat="1" x14ac:dyDescent="0.2">
      <c r="A35" s="105" t="s">
        <v>74</v>
      </c>
      <c r="B35" s="106" t="s">
        <v>80</v>
      </c>
      <c r="C35" s="107" t="s">
        <v>87</v>
      </c>
      <c r="D35" s="98"/>
      <c r="E35" s="98"/>
      <c r="F35" s="98"/>
      <c r="G35" s="100"/>
      <c r="H35" s="100">
        <f>IF(COUNTIF(L29:L34, FALSE) = COUNTIF(A29:A34, "9"), SUMIF(A29:A34, "9", H29:H34), SUMIF(L29:L34, TRUE, H29:H34))</f>
        <v>0</v>
      </c>
      <c r="I35" s="23" t="str">
        <f>IF(AND(COUNTIF(A29:A34, "9") &gt; 0, COUNTIF(L29:L34, FALSE) = COUNTIF(A29:A34, "9")), "Non totalisé", "")</f>
        <v/>
      </c>
      <c r="J35" s="102"/>
      <c r="K35" s="103"/>
      <c r="L35" s="98"/>
      <c r="M35" s="104"/>
      <c r="N35" s="43"/>
    </row>
    <row r="36" spans="1:14" s="72" customFormat="1" x14ac:dyDescent="0.2">
      <c r="A36" s="97"/>
      <c r="B36" s="98"/>
      <c r="C36" s="99"/>
      <c r="D36" s="98"/>
      <c r="E36" s="98"/>
      <c r="F36" s="98"/>
      <c r="G36" s="100"/>
      <c r="H36" s="100"/>
      <c r="I36" s="101"/>
      <c r="J36" s="102"/>
      <c r="K36" s="103"/>
      <c r="L36" s="98"/>
      <c r="M36" s="104"/>
      <c r="N36" s="43"/>
    </row>
    <row r="37" spans="1:14" s="72" customFormat="1" x14ac:dyDescent="0.2">
      <c r="A37" s="105" t="s">
        <v>76</v>
      </c>
      <c r="B37" s="106" t="s">
        <v>78</v>
      </c>
      <c r="C37" s="107" t="s">
        <v>88</v>
      </c>
      <c r="D37" s="98"/>
      <c r="E37" s="98"/>
      <c r="F37" s="98"/>
      <c r="G37" s="100"/>
      <c r="H37" s="100">
        <f>IF(COUNTIF(L28:L36, FALSE) = COUNTIF(A28:A36, "9"), SUMIF(A28:A36, "9", H28:H36), SUMIF(L28:L36, TRUE, H28:H36))</f>
        <v>0</v>
      </c>
      <c r="I37" s="23" t="str">
        <f>IF(AND(COUNTIF(A28:A36, "9") &gt; 0, COUNTIF(L28:L36, FALSE) = COUNTIF(A28:A36, "9")), "Non totalisé", "")</f>
        <v/>
      </c>
      <c r="J37" s="102"/>
      <c r="K37" s="103"/>
      <c r="L37" s="98"/>
      <c r="M37" s="104"/>
      <c r="N37" s="43"/>
    </row>
    <row r="38" spans="1:14" s="72" customFormat="1" x14ac:dyDescent="0.2">
      <c r="A38" s="97"/>
      <c r="B38" s="98"/>
      <c r="C38" s="99"/>
      <c r="D38" s="98"/>
      <c r="E38" s="98"/>
      <c r="F38" s="98"/>
      <c r="G38" s="100"/>
      <c r="H38" s="100"/>
      <c r="I38" s="101"/>
      <c r="J38" s="102"/>
      <c r="K38" s="103"/>
      <c r="L38" s="98"/>
      <c r="M38" s="104"/>
      <c r="N38" s="43"/>
    </row>
    <row r="39" spans="1:14" s="87" customFormat="1" x14ac:dyDescent="0.2">
      <c r="A39" s="94" t="s">
        <v>48</v>
      </c>
      <c r="B39" s="95" t="s">
        <v>89</v>
      </c>
      <c r="C39" s="96" t="s">
        <v>90</v>
      </c>
      <c r="D39" s="88"/>
      <c r="E39" s="88"/>
      <c r="F39" s="88"/>
      <c r="G39" s="89"/>
      <c r="H39" s="89"/>
      <c r="I39" s="90"/>
      <c r="J39" s="91"/>
      <c r="K39" s="92"/>
      <c r="L39" s="88"/>
      <c r="M39" s="93"/>
      <c r="N39" s="86"/>
    </row>
    <row r="40" spans="1:14" s="72" customFormat="1" x14ac:dyDescent="0.2">
      <c r="A40" s="105" t="s">
        <v>51</v>
      </c>
      <c r="B40" s="106" t="s">
        <v>91</v>
      </c>
      <c r="C40" s="107" t="s">
        <v>92</v>
      </c>
      <c r="D40" s="98"/>
      <c r="E40" s="98"/>
      <c r="F40" s="98"/>
      <c r="G40" s="100"/>
      <c r="H40" s="100"/>
      <c r="I40" s="101"/>
      <c r="J40" s="102"/>
      <c r="K40" s="103"/>
      <c r="L40" s="98"/>
      <c r="M40" s="104"/>
      <c r="N40" s="43"/>
    </row>
    <row r="41" spans="1:14" s="117" customFormat="1" thickBot="1" x14ac:dyDescent="0.25">
      <c r="A41" s="118" t="s">
        <v>54</v>
      </c>
      <c r="B41" s="119" t="s">
        <v>93</v>
      </c>
      <c r="C41" s="120" t="s">
        <v>94</v>
      </c>
      <c r="D41" s="109"/>
      <c r="E41" s="109"/>
      <c r="F41" s="109"/>
      <c r="G41" s="111"/>
      <c r="H41" s="111"/>
      <c r="I41" s="112"/>
      <c r="J41" s="113"/>
      <c r="K41" s="114"/>
      <c r="L41" s="109"/>
      <c r="M41" s="115"/>
      <c r="N41" s="116"/>
    </row>
    <row r="42" spans="1:14" ht="46.5" thickTop="1" thickBot="1" x14ac:dyDescent="0.25">
      <c r="A42" s="121" t="s">
        <v>57</v>
      </c>
      <c r="B42" s="122" t="s">
        <v>95</v>
      </c>
      <c r="C42" s="123" t="s">
        <v>96</v>
      </c>
      <c r="D42" s="122" t="s">
        <v>97</v>
      </c>
      <c r="E42" s="128">
        <v>0</v>
      </c>
      <c r="F42" s="125"/>
      <c r="G42" s="126"/>
      <c r="H42" s="18" t="str">
        <f>IF(ISBLANK(G42), "", IF(ISBLANK(F42), ROUND(E42 * ROUND(G42, 2), 2), ROUND(F42 * ROUND(G42, 2), 2)))</f>
        <v/>
      </c>
      <c r="I42" s="127" t="s">
        <v>44</v>
      </c>
      <c r="J42" s="42">
        <v>0.2</v>
      </c>
      <c r="K42" s="49" t="b">
        <f>IF(AND(COUNTIF(TAUXTVA1:TAUXTVA4, J42) = 0, J42 &lt;&gt; 0), FALSE, IF(ISBLANK(J42), FALSE, TRUE))</f>
        <v>1</v>
      </c>
      <c r="L42" s="50" t="b">
        <f>IF(AND(A42 = "9", OR(I42 = "Variante", I42 = "Option")), FALSE, TRUE)</f>
        <v>1</v>
      </c>
      <c r="M42" s="48">
        <f>IF(AND(L42 = TRUE, K42 = TRUE), J42, "")</f>
        <v>0.2</v>
      </c>
    </row>
    <row r="43" spans="1:14" ht="13.5" thickTop="1" x14ac:dyDescent="0.2">
      <c r="A43" s="121" t="s">
        <v>61</v>
      </c>
    </row>
    <row r="44" spans="1:14" s="117" customFormat="1" ht="12" x14ac:dyDescent="0.2">
      <c r="A44" s="118" t="s">
        <v>62</v>
      </c>
      <c r="B44" s="119" t="s">
        <v>93</v>
      </c>
      <c r="C44" s="120" t="s">
        <v>98</v>
      </c>
      <c r="D44" s="109"/>
      <c r="E44" s="109"/>
      <c r="F44" s="109"/>
      <c r="G44" s="111"/>
      <c r="H44" s="111">
        <f>IF(COUNTIF(L41:L43, FALSE) = COUNTIF(A41:A43, "9"), SUMIF(A41:A43, "9", H41:H43), SUMIF(L41:L43, TRUE, H41:H43))</f>
        <v>0</v>
      </c>
      <c r="I44" s="23" t="str">
        <f>IF(AND(COUNTIF(A41:A43, "9") &gt; 0, COUNTIF(L41:L43, FALSE) = COUNTIF(A41:A43, "9")), "Non totalisé", "")</f>
        <v/>
      </c>
      <c r="J44" s="113"/>
      <c r="K44" s="114"/>
      <c r="L44" s="109"/>
      <c r="M44" s="115"/>
      <c r="N44" s="116"/>
    </row>
    <row r="45" spans="1:14" s="117" customFormat="1" ht="12" x14ac:dyDescent="0.2">
      <c r="A45" s="108"/>
      <c r="B45" s="109"/>
      <c r="C45" s="110"/>
      <c r="D45" s="109"/>
      <c r="E45" s="109"/>
      <c r="F45" s="109"/>
      <c r="G45" s="111"/>
      <c r="H45" s="111"/>
      <c r="I45" s="112"/>
      <c r="J45" s="113"/>
      <c r="K45" s="114"/>
      <c r="L45" s="109"/>
      <c r="M45" s="115"/>
      <c r="N45" s="116"/>
    </row>
    <row r="46" spans="1:14" s="72" customFormat="1" x14ac:dyDescent="0.2">
      <c r="A46" s="105" t="s">
        <v>74</v>
      </c>
      <c r="B46" s="106" t="s">
        <v>91</v>
      </c>
      <c r="C46" s="107" t="s">
        <v>99</v>
      </c>
      <c r="D46" s="98"/>
      <c r="E46" s="98"/>
      <c r="F46" s="98"/>
      <c r="G46" s="100"/>
      <c r="H46" s="100">
        <f>IF(COUNTIF(L40:L45, FALSE) = COUNTIF(A40:A45, "9"), SUMIF(A40:A45, "9", H40:H45), SUMIF(L40:L45, TRUE, H40:H45))</f>
        <v>0</v>
      </c>
      <c r="I46" s="23" t="str">
        <f>IF(AND(COUNTIF(A40:A45, "9") &gt; 0, COUNTIF(L40:L45, FALSE) = COUNTIF(A40:A45, "9")), "Non totalisé", "")</f>
        <v/>
      </c>
      <c r="J46" s="102"/>
      <c r="K46" s="103"/>
      <c r="L46" s="98"/>
      <c r="M46" s="104"/>
      <c r="N46" s="43"/>
    </row>
    <row r="47" spans="1:14" s="72" customFormat="1" x14ac:dyDescent="0.2">
      <c r="A47" s="97"/>
      <c r="B47" s="98"/>
      <c r="C47" s="99"/>
      <c r="D47" s="98"/>
      <c r="E47" s="98"/>
      <c r="F47" s="98"/>
      <c r="G47" s="100"/>
      <c r="H47" s="100"/>
      <c r="I47" s="101"/>
      <c r="J47" s="102"/>
      <c r="K47" s="103"/>
      <c r="L47" s="98"/>
      <c r="M47" s="104"/>
      <c r="N47" s="43"/>
    </row>
    <row r="48" spans="1:14" s="72" customFormat="1" x14ac:dyDescent="0.2">
      <c r="A48" s="105" t="s">
        <v>51</v>
      </c>
      <c r="B48" s="106" t="s">
        <v>100</v>
      </c>
      <c r="C48" s="107" t="s">
        <v>81</v>
      </c>
      <c r="D48" s="98"/>
      <c r="E48" s="98"/>
      <c r="F48" s="98"/>
      <c r="G48" s="100"/>
      <c r="H48" s="100"/>
      <c r="I48" s="101"/>
      <c r="J48" s="102"/>
      <c r="K48" s="103"/>
      <c r="L48" s="98"/>
      <c r="M48" s="104"/>
      <c r="N48" s="43"/>
    </row>
    <row r="49" spans="1:14" s="117" customFormat="1" thickBot="1" x14ac:dyDescent="0.25">
      <c r="A49" s="118" t="s">
        <v>54</v>
      </c>
      <c r="B49" s="119" t="s">
        <v>101</v>
      </c>
      <c r="C49" s="120" t="s">
        <v>102</v>
      </c>
      <c r="D49" s="109"/>
      <c r="E49" s="109"/>
      <c r="F49" s="109"/>
      <c r="G49" s="111"/>
      <c r="H49" s="111"/>
      <c r="I49" s="112"/>
      <c r="J49" s="113"/>
      <c r="K49" s="114"/>
      <c r="L49" s="109"/>
      <c r="M49" s="115"/>
      <c r="N49" s="116"/>
    </row>
    <row r="50" spans="1:14" ht="14.25" thickTop="1" thickBot="1" x14ac:dyDescent="0.25">
      <c r="A50" s="121" t="s">
        <v>57</v>
      </c>
      <c r="B50" s="122" t="s">
        <v>103</v>
      </c>
      <c r="C50" s="123" t="s">
        <v>104</v>
      </c>
      <c r="D50" s="122" t="s">
        <v>60</v>
      </c>
      <c r="E50" s="124">
        <v>57.34</v>
      </c>
      <c r="F50" s="125"/>
      <c r="G50" s="126"/>
      <c r="H50" s="18" t="str">
        <f>IF(ISBLANK(G50), "", IF(ISBLANK(F50), ROUND(E50 * ROUND(G50, 2), 2), ROUND(F50 * ROUND(G50, 2), 2)))</f>
        <v/>
      </c>
      <c r="I50" s="127" t="s">
        <v>44</v>
      </c>
      <c r="J50" s="42">
        <v>0.2</v>
      </c>
      <c r="K50" s="49" t="b">
        <f>IF(AND(COUNTIF(TAUXTVA1:TAUXTVA4, J50) = 0, J50 &lt;&gt; 0), FALSE, IF(ISBLANK(J50), FALSE, TRUE))</f>
        <v>1</v>
      </c>
      <c r="L50" s="50" t="b">
        <f>IF(AND(A50 = "9", OR(I50 = "Variante", I50 = "Option")), FALSE, TRUE)</f>
        <v>1</v>
      </c>
      <c r="M50" s="48">
        <f>IF(AND(L50 = TRUE, K50 = TRUE), J50, "")</f>
        <v>0.2</v>
      </c>
    </row>
    <row r="51" spans="1:14" ht="13.5" thickTop="1" x14ac:dyDescent="0.2">
      <c r="A51" s="121" t="s">
        <v>61</v>
      </c>
    </row>
    <row r="52" spans="1:14" s="117" customFormat="1" ht="12" x14ac:dyDescent="0.2">
      <c r="A52" s="118" t="s">
        <v>62</v>
      </c>
      <c r="B52" s="119" t="s">
        <v>101</v>
      </c>
      <c r="C52" s="120" t="s">
        <v>105</v>
      </c>
      <c r="D52" s="109"/>
      <c r="E52" s="109"/>
      <c r="F52" s="109"/>
      <c r="G52" s="111"/>
      <c r="H52" s="111">
        <f>IF(COUNTIF(L49:L51, FALSE) = COUNTIF(A49:A51, "9"), SUMIF(A49:A51, "9", H49:H51), SUMIF(L49:L51, TRUE, H49:H51))</f>
        <v>0</v>
      </c>
      <c r="I52" s="23" t="str">
        <f>IF(AND(COUNTIF(A49:A51, "9") &gt; 0, COUNTIF(L49:L51, FALSE) = COUNTIF(A49:A51, "9")), "Non totalisé", "")</f>
        <v/>
      </c>
      <c r="J52" s="113"/>
      <c r="K52" s="114"/>
      <c r="L52" s="109"/>
      <c r="M52" s="115"/>
      <c r="N52" s="116"/>
    </row>
    <row r="53" spans="1:14" s="117" customFormat="1" ht="12" x14ac:dyDescent="0.2">
      <c r="A53" s="108"/>
      <c r="B53" s="109"/>
      <c r="C53" s="110"/>
      <c r="D53" s="109"/>
      <c r="E53" s="109"/>
      <c r="F53" s="109"/>
      <c r="G53" s="111"/>
      <c r="H53" s="111"/>
      <c r="I53" s="112"/>
      <c r="J53" s="113"/>
      <c r="K53" s="114"/>
      <c r="L53" s="109"/>
      <c r="M53" s="115"/>
      <c r="N53" s="116"/>
    </row>
    <row r="54" spans="1:14" s="72" customFormat="1" x14ac:dyDescent="0.2">
      <c r="A54" s="105" t="s">
        <v>74</v>
      </c>
      <c r="B54" s="106" t="s">
        <v>100</v>
      </c>
      <c r="C54" s="107" t="s">
        <v>87</v>
      </c>
      <c r="D54" s="98"/>
      <c r="E54" s="98"/>
      <c r="F54" s="98"/>
      <c r="G54" s="100"/>
      <c r="H54" s="100">
        <f>IF(COUNTIF(L48:L53, FALSE) = COUNTIF(A48:A53, "9"), SUMIF(A48:A53, "9", H48:H53), SUMIF(L48:L53, TRUE, H48:H53))</f>
        <v>0</v>
      </c>
      <c r="I54" s="23" t="str">
        <f>IF(AND(COUNTIF(A48:A53, "9") &gt; 0, COUNTIF(L48:L53, FALSE) = COUNTIF(A48:A53, "9")), "Non totalisé", "")</f>
        <v/>
      </c>
      <c r="J54" s="102"/>
      <c r="K54" s="103"/>
      <c r="L54" s="98"/>
      <c r="M54" s="104"/>
      <c r="N54" s="43"/>
    </row>
    <row r="55" spans="1:14" s="72" customFormat="1" x14ac:dyDescent="0.2">
      <c r="A55" s="97"/>
      <c r="B55" s="98"/>
      <c r="C55" s="99"/>
      <c r="D55" s="98"/>
      <c r="E55" s="98"/>
      <c r="F55" s="98"/>
      <c r="G55" s="100"/>
      <c r="H55" s="100"/>
      <c r="I55" s="101"/>
      <c r="J55" s="102"/>
      <c r="K55" s="103"/>
      <c r="L55" s="98"/>
      <c r="M55" s="104"/>
      <c r="N55" s="43"/>
    </row>
    <row r="56" spans="1:14" s="72" customFormat="1" x14ac:dyDescent="0.2">
      <c r="A56" s="105" t="s">
        <v>76</v>
      </c>
      <c r="B56" s="106" t="s">
        <v>89</v>
      </c>
      <c r="C56" s="107" t="s">
        <v>106</v>
      </c>
      <c r="D56" s="98"/>
      <c r="E56" s="98"/>
      <c r="F56" s="98"/>
      <c r="G56" s="100"/>
      <c r="H56" s="100">
        <f>IF(COUNTIF(L39:L55, FALSE) = COUNTIF(A39:A55, "9"), SUMIF(A39:A55, "9", H39:H55), SUMIF(L39:L55, TRUE, H39:H55))</f>
        <v>0</v>
      </c>
      <c r="I56" s="23" t="str">
        <f>IF(AND(COUNTIF(A39:A55, "9") &gt; 0, COUNTIF(L39:L55, FALSE) = COUNTIF(A39:A55, "9")), "Non totalisé", "")</f>
        <v/>
      </c>
      <c r="J56" s="102"/>
      <c r="K56" s="103"/>
      <c r="L56" s="98"/>
      <c r="M56" s="104"/>
      <c r="N56" s="43"/>
    </row>
    <row r="57" spans="1:14" s="72" customFormat="1" x14ac:dyDescent="0.2">
      <c r="A57" s="97"/>
      <c r="B57" s="98"/>
      <c r="C57" s="99"/>
      <c r="D57" s="98"/>
      <c r="E57" s="98"/>
      <c r="F57" s="98"/>
      <c r="G57" s="100"/>
      <c r="H57" s="100"/>
      <c r="I57" s="101"/>
      <c r="J57" s="102"/>
      <c r="K57" s="103"/>
      <c r="L57" s="98"/>
      <c r="M57" s="104"/>
      <c r="N57" s="43"/>
    </row>
    <row r="58" spans="1:14" s="72" customFormat="1" x14ac:dyDescent="0.2">
      <c r="A58" s="129" t="s">
        <v>107</v>
      </c>
      <c r="B58" s="131" t="s">
        <v>46</v>
      </c>
      <c r="C58" s="133" t="s">
        <v>108</v>
      </c>
      <c r="D58" s="137"/>
      <c r="E58" s="137"/>
      <c r="F58" s="137"/>
      <c r="G58" s="142"/>
      <c r="H58" s="141"/>
      <c r="I58" s="146"/>
      <c r="J58" s="148"/>
      <c r="K58" s="103"/>
      <c r="L58" s="98"/>
      <c r="M58" s="104"/>
      <c r="N58" s="43"/>
    </row>
    <row r="59" spans="1:14" s="72" customFormat="1" x14ac:dyDescent="0.2">
      <c r="A59" s="97"/>
      <c r="B59" s="98"/>
      <c r="C59" s="134"/>
      <c r="D59" s="138"/>
      <c r="E59" s="138"/>
      <c r="F59" s="138"/>
      <c r="G59" s="143"/>
      <c r="H59" s="140"/>
      <c r="I59" s="101"/>
      <c r="J59" s="102"/>
      <c r="K59" s="103"/>
      <c r="L59" s="98"/>
      <c r="M59" s="104"/>
      <c r="N59" s="43"/>
    </row>
    <row r="60" spans="1:14" s="72" customFormat="1" x14ac:dyDescent="0.2">
      <c r="A60" s="97"/>
      <c r="B60" s="98"/>
      <c r="C60" s="135" t="s">
        <v>109</v>
      </c>
      <c r="D60" s="138"/>
      <c r="E60" s="138"/>
      <c r="F60" s="138"/>
      <c r="G60" s="143"/>
      <c r="H60" s="140">
        <f>SUMIF(L5:L57, TRUE, H5:H57)</f>
        <v>0</v>
      </c>
      <c r="I60" s="101"/>
      <c r="J60" s="102"/>
      <c r="K60" s="103"/>
      <c r="L60" s="98"/>
      <c r="M60" s="104"/>
      <c r="N60" s="43"/>
    </row>
    <row r="61" spans="1:14" s="72" customFormat="1" x14ac:dyDescent="0.2">
      <c r="A61" s="97"/>
      <c r="B61" s="98"/>
      <c r="C61" s="135" t="s">
        <v>110</v>
      </c>
      <c r="D61" s="138"/>
      <c r="E61" s="138"/>
      <c r="F61" s="138"/>
      <c r="G61" s="143"/>
      <c r="H61" s="140">
        <f>IF(COUNTIF(K5:K57, FALSE) = 0, ROUND(TAUXTVA1 * SUMIF(M5:M57, TAUXTVA1, H5:H57), 2)+ ROUND(TAUXTVA2 * SUMIF(M5:M57, TAUXTVA2, H5:H57), 2)+ ROUND(TAUXTVA3 * SUMIF(M5:M57, TAUXTVA3, H5:H57), 2)+ ROUND(TAUXTVA4 * SUMIF(M5:M57, TAUXTVA4, H5:H57), 2), "Présence d'un taux de TVA non supporté,")</f>
        <v>0</v>
      </c>
      <c r="I61" s="101"/>
      <c r="J61" s="102"/>
      <c r="K61" s="103"/>
      <c r="L61" s="98"/>
      <c r="M61" s="104"/>
      <c r="N61" s="43"/>
    </row>
    <row r="62" spans="1:14" s="72" customFormat="1" x14ac:dyDescent="0.2">
      <c r="A62" s="130"/>
      <c r="B62" s="132"/>
      <c r="C62" s="136" t="s">
        <v>111</v>
      </c>
      <c r="D62" s="139"/>
      <c r="E62" s="139"/>
      <c r="F62" s="139"/>
      <c r="G62" s="144"/>
      <c r="H62" s="145">
        <f>IF(COUNTIF(K6:K58, FALSE) = 0, H60 + H61, "calcul de la TVA impossible.")</f>
        <v>0</v>
      </c>
      <c r="I62" s="147"/>
      <c r="J62" s="149"/>
      <c r="K62" s="103"/>
      <c r="L62" s="98"/>
      <c r="M62" s="104"/>
      <c r="N62" s="43"/>
    </row>
  </sheetData>
  <sheetProtection algorithmName="SHA-512" hashValue="Tt3/uLtYVS0Z9Yjn+sJ4sj9MnVKY+D711lJUzBJnuVDDoohgjlLzGPy10xWE4d6JtEmpFE9S5MUkQaM+0nMfnQ==" saltValue="LKUAK22CH4EE9u1m7erpqg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tabSelected="1" workbookViewId="0">
      <selection activeCell="B1" sqref="B1:B84"/>
    </sheetView>
  </sheetViews>
  <sheetFormatPr baseColWidth="10" defaultRowHeight="12.75" x14ac:dyDescent="0.2"/>
  <cols>
    <col min="1" max="1" width="0.140625" customWidth="1"/>
    <col min="2" max="2" width="30.42578125" style="9" customWidth="1"/>
    <col min="3" max="3" width="24.140625" customWidth="1"/>
    <col min="4" max="4" width="11.7109375" customWidth="1"/>
    <col min="5" max="5" width="17.7109375" customWidth="1"/>
    <col min="6" max="6" width="23.42578125" customWidth="1"/>
    <col min="7" max="7" width="13.85546875" customWidth="1"/>
  </cols>
  <sheetData>
    <row r="1" spans="2:7" x14ac:dyDescent="0.2">
      <c r="B1" s="150" t="s">
        <v>112</v>
      </c>
      <c r="C1" s="1"/>
      <c r="D1" s="1"/>
      <c r="E1" s="1"/>
      <c r="F1" s="2"/>
      <c r="G1" s="11"/>
    </row>
    <row r="2" spans="2:7" ht="9.75" customHeight="1" x14ac:dyDescent="0.2">
      <c r="B2" s="54"/>
      <c r="C2" s="3"/>
      <c r="D2" s="3"/>
      <c r="E2" s="3"/>
      <c r="F2" s="4"/>
    </row>
    <row r="3" spans="2:7" ht="9.75" customHeight="1" x14ac:dyDescent="0.2">
      <c r="B3" s="54"/>
      <c r="C3" s="3"/>
      <c r="D3" s="3"/>
      <c r="E3" s="3"/>
      <c r="F3" s="4"/>
    </row>
    <row r="4" spans="2:7" ht="9.75" customHeight="1" x14ac:dyDescent="0.2">
      <c r="B4" s="54"/>
      <c r="C4" s="3"/>
      <c r="D4" s="3"/>
      <c r="E4" s="3"/>
      <c r="F4" s="4"/>
    </row>
    <row r="5" spans="2:7" ht="9.75" customHeight="1" x14ac:dyDescent="0.2">
      <c r="B5" s="54"/>
      <c r="C5" s="3"/>
      <c r="D5" s="3"/>
      <c r="E5" s="3"/>
      <c r="F5" s="4"/>
    </row>
    <row r="6" spans="2:7" x14ac:dyDescent="0.2">
      <c r="B6" s="54"/>
      <c r="C6" s="3"/>
      <c r="D6" s="3"/>
      <c r="E6" s="3"/>
      <c r="F6" s="4"/>
    </row>
    <row r="7" spans="2:7" ht="9.75" customHeight="1" x14ac:dyDescent="0.2">
      <c r="B7" s="54"/>
      <c r="C7" s="3"/>
      <c r="D7" s="3"/>
      <c r="E7" s="3"/>
      <c r="F7" s="4"/>
    </row>
    <row r="8" spans="2:7" ht="9.75" customHeight="1" x14ac:dyDescent="0.2">
      <c r="B8" s="54"/>
      <c r="C8" s="3"/>
      <c r="D8" s="3"/>
      <c r="E8" s="3"/>
      <c r="F8" s="4"/>
    </row>
    <row r="9" spans="2:7" ht="9.75" customHeight="1" x14ac:dyDescent="0.2">
      <c r="B9" s="54"/>
      <c r="C9" s="3"/>
      <c r="D9" s="3"/>
      <c r="E9" s="3"/>
      <c r="F9" s="4"/>
    </row>
    <row r="10" spans="2:7" ht="9.75" customHeight="1" x14ac:dyDescent="0.2">
      <c r="B10" s="54"/>
      <c r="C10" s="3"/>
      <c r="D10" s="3"/>
      <c r="E10" s="3"/>
      <c r="F10" s="4"/>
    </row>
    <row r="11" spans="2:7" x14ac:dyDescent="0.2">
      <c r="B11" s="54"/>
      <c r="C11" s="3"/>
      <c r="D11" s="3"/>
      <c r="E11" s="3"/>
      <c r="F11" s="4"/>
    </row>
    <row r="12" spans="2:7" ht="9.75" customHeight="1" x14ac:dyDescent="0.2">
      <c r="B12" s="54"/>
      <c r="C12" s="56" t="str">
        <f>IF(Paramètres!$C$5&lt;&gt;"", Paramètres!$C$5, "")</f>
        <v>CHAUFFERIE COLLECTIVE</v>
      </c>
      <c r="D12" s="56"/>
      <c r="E12" s="56"/>
      <c r="F12" s="57"/>
    </row>
    <row r="13" spans="2:7" ht="9.75" customHeight="1" x14ac:dyDescent="0.2">
      <c r="B13" s="54"/>
      <c r="C13" s="56"/>
      <c r="D13" s="56"/>
      <c r="E13" s="56"/>
      <c r="F13" s="57"/>
    </row>
    <row r="14" spans="2:7" ht="9.75" customHeight="1" x14ac:dyDescent="0.2">
      <c r="B14" s="54"/>
      <c r="C14" s="56"/>
      <c r="D14" s="56"/>
      <c r="E14" s="56"/>
      <c r="F14" s="57"/>
    </row>
    <row r="15" spans="2:7" ht="9.75" customHeight="1" x14ac:dyDescent="0.2">
      <c r="B15" s="54"/>
      <c r="C15" s="56"/>
      <c r="D15" s="56"/>
      <c r="E15" s="56"/>
      <c r="F15" s="57"/>
    </row>
    <row r="16" spans="2:7" ht="12.75" customHeight="1" x14ac:dyDescent="0.2">
      <c r="B16" s="54"/>
      <c r="C16" s="56"/>
      <c r="D16" s="56"/>
      <c r="E16" s="56"/>
      <c r="F16" s="57"/>
    </row>
    <row r="17" spans="2:10" ht="9.75" customHeight="1" x14ac:dyDescent="0.2">
      <c r="B17" s="54"/>
      <c r="C17" s="3"/>
      <c r="D17" s="3"/>
      <c r="E17" s="3"/>
      <c r="F17" s="4"/>
    </row>
    <row r="18" spans="2:10" ht="9.75" customHeight="1" x14ac:dyDescent="0.2">
      <c r="B18" s="54"/>
      <c r="C18" s="3"/>
      <c r="D18" s="3"/>
      <c r="E18" s="3"/>
      <c r="F18" s="4"/>
    </row>
    <row r="19" spans="2:10" ht="9.75" customHeight="1" x14ac:dyDescent="0.2">
      <c r="B19" s="54"/>
      <c r="C19" s="3"/>
      <c r="D19" s="3"/>
      <c r="E19" s="3"/>
      <c r="F19" s="4"/>
    </row>
    <row r="20" spans="2:10" ht="9.75" customHeight="1" x14ac:dyDescent="0.2">
      <c r="B20" s="54"/>
      <c r="C20" s="3"/>
      <c r="D20" s="3"/>
      <c r="E20" s="3"/>
      <c r="F20" s="4"/>
    </row>
    <row r="21" spans="2:10" ht="12.75" customHeight="1" x14ac:dyDescent="0.2">
      <c r="B21" s="54"/>
      <c r="C21" s="58" t="str">
        <f>IF(Paramètres!$C$24&lt;&gt;"", Paramètres!$C$24, "")</f>
        <v/>
      </c>
      <c r="D21" s="58"/>
      <c r="E21" s="58"/>
      <c r="F21" s="59"/>
    </row>
    <row r="22" spans="2:10" ht="9.75" customHeight="1" x14ac:dyDescent="0.2">
      <c r="B22" s="54"/>
      <c r="C22" s="58"/>
      <c r="D22" s="58"/>
      <c r="E22" s="58"/>
      <c r="F22" s="59"/>
    </row>
    <row r="23" spans="2:10" ht="9.75" customHeight="1" x14ac:dyDescent="0.2">
      <c r="B23" s="54"/>
      <c r="C23" s="60" t="str">
        <f>IF(Paramètres!$C$26&lt;&gt;"", Paramètres!$C$26, "")</f>
        <v/>
      </c>
      <c r="D23" s="60"/>
      <c r="E23" s="60"/>
      <c r="F23" s="61"/>
    </row>
    <row r="24" spans="2:10" ht="9.75" customHeight="1" x14ac:dyDescent="0.2">
      <c r="B24" s="54"/>
      <c r="C24" s="60"/>
      <c r="D24" s="60"/>
      <c r="E24" s="60"/>
      <c r="F24" s="61"/>
    </row>
    <row r="25" spans="2:10" ht="9.75" customHeight="1" x14ac:dyDescent="0.2">
      <c r="B25" s="54"/>
      <c r="C25" s="58" t="str">
        <f>IF(Paramètres!$C$28&lt;&gt;"", Paramètres!$C$28, "")</f>
        <v/>
      </c>
      <c r="D25" s="58"/>
      <c r="E25" s="58"/>
      <c r="F25" s="59"/>
    </row>
    <row r="26" spans="2:10" x14ac:dyDescent="0.2">
      <c r="B26" s="54"/>
      <c r="C26" s="58"/>
      <c r="D26" s="58"/>
      <c r="E26" s="58"/>
      <c r="F26" s="59"/>
    </row>
    <row r="27" spans="2:10" ht="9.75" customHeight="1" x14ac:dyDescent="0.2">
      <c r="B27" s="54"/>
      <c r="C27" s="3"/>
      <c r="D27" s="3"/>
      <c r="E27" s="3"/>
      <c r="F27" s="4"/>
    </row>
    <row r="28" spans="2:10" ht="9.75" customHeight="1" x14ac:dyDescent="0.2">
      <c r="B28" s="54"/>
      <c r="C28" s="3"/>
      <c r="D28" s="3"/>
      <c r="E28" s="3"/>
      <c r="F28" s="4"/>
    </row>
    <row r="29" spans="2:10" ht="9.75" customHeight="1" x14ac:dyDescent="0.2">
      <c r="B29" s="54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">
      <c r="B30" s="54"/>
      <c r="C30" s="6"/>
      <c r="D30" s="6"/>
      <c r="E30" s="6"/>
      <c r="F30" s="7"/>
    </row>
    <row r="31" spans="2:10" x14ac:dyDescent="0.2">
      <c r="B31" s="54"/>
      <c r="C31" s="151" t="s">
        <v>113</v>
      </c>
      <c r="D31" s="62"/>
      <c r="E31" s="62"/>
      <c r="F31" s="63"/>
    </row>
    <row r="32" spans="2:10" ht="9.75" customHeight="1" x14ac:dyDescent="0.2">
      <c r="B32" s="54"/>
      <c r="C32" s="62"/>
      <c r="D32" s="62"/>
      <c r="E32" s="62"/>
      <c r="F32" s="63"/>
    </row>
    <row r="33" spans="2:6" ht="9.75" customHeight="1" x14ac:dyDescent="0.2">
      <c r="B33" s="54"/>
      <c r="C33" s="62"/>
      <c r="D33" s="62"/>
      <c r="E33" s="62"/>
      <c r="F33" s="63"/>
    </row>
    <row r="34" spans="2:6" ht="9.75" customHeight="1" x14ac:dyDescent="0.2">
      <c r="B34" s="54"/>
      <c r="C34" s="62"/>
      <c r="D34" s="62"/>
      <c r="E34" s="62"/>
      <c r="F34" s="63"/>
    </row>
    <row r="35" spans="2:6" ht="9.75" customHeight="1" x14ac:dyDescent="0.2">
      <c r="B35" s="54"/>
      <c r="C35" s="62"/>
      <c r="D35" s="62"/>
      <c r="E35" s="62"/>
      <c r="F35" s="63"/>
    </row>
    <row r="36" spans="2:6" x14ac:dyDescent="0.2">
      <c r="B36" s="54"/>
      <c r="C36" s="62"/>
      <c r="D36" s="62"/>
      <c r="E36" s="62"/>
      <c r="F36" s="63"/>
    </row>
    <row r="37" spans="2:6" ht="9.75" customHeight="1" x14ac:dyDescent="0.2">
      <c r="B37" s="54"/>
      <c r="C37" s="62"/>
      <c r="D37" s="62"/>
      <c r="E37" s="62"/>
      <c r="F37" s="63"/>
    </row>
    <row r="38" spans="2:6" ht="9.75" customHeight="1" x14ac:dyDescent="0.2">
      <c r="B38" s="54"/>
      <c r="C38" s="62"/>
      <c r="D38" s="62"/>
      <c r="E38" s="62"/>
      <c r="F38" s="63"/>
    </row>
    <row r="39" spans="2:6" ht="9.75" customHeight="1" x14ac:dyDescent="0.2">
      <c r="B39" s="54"/>
      <c r="C39" s="62"/>
      <c r="D39" s="62"/>
      <c r="E39" s="62"/>
      <c r="F39" s="63"/>
    </row>
    <row r="40" spans="2:6" ht="9.75" customHeight="1" x14ac:dyDescent="0.2">
      <c r="B40" s="54"/>
      <c r="C40" s="62"/>
      <c r="D40" s="62"/>
      <c r="E40" s="62"/>
      <c r="F40" s="63"/>
    </row>
    <row r="41" spans="2:6" ht="12.75" customHeight="1" x14ac:dyDescent="0.2">
      <c r="B41" s="54"/>
      <c r="C41" s="62"/>
      <c r="D41" s="62"/>
      <c r="E41" s="62"/>
      <c r="F41" s="63"/>
    </row>
    <row r="42" spans="2:6" ht="9.75" customHeight="1" x14ac:dyDescent="0.2">
      <c r="B42" s="54"/>
      <c r="C42" s="62"/>
      <c r="D42" s="62"/>
      <c r="E42" s="62"/>
      <c r="F42" s="63"/>
    </row>
    <row r="43" spans="2:6" ht="9.75" customHeight="1" x14ac:dyDescent="0.2">
      <c r="B43" s="54"/>
      <c r="C43" s="62"/>
      <c r="D43" s="62"/>
      <c r="E43" s="62"/>
      <c r="F43" s="63"/>
    </row>
    <row r="44" spans="2:6" ht="9.75" customHeight="1" x14ac:dyDescent="0.2">
      <c r="B44" s="54"/>
      <c r="C44" s="62"/>
      <c r="D44" s="62"/>
      <c r="E44" s="62"/>
      <c r="F44" s="63"/>
    </row>
    <row r="45" spans="2:6" ht="9.75" customHeight="1" x14ac:dyDescent="0.2">
      <c r="B45" s="54"/>
      <c r="C45" s="62"/>
      <c r="D45" s="62"/>
      <c r="E45" s="62"/>
      <c r="F45" s="63"/>
    </row>
    <row r="46" spans="2:6" ht="12.75" customHeight="1" x14ac:dyDescent="0.2">
      <c r="B46" s="54"/>
      <c r="C46" s="62"/>
      <c r="D46" s="62"/>
      <c r="E46" s="62"/>
      <c r="F46" s="63"/>
    </row>
    <row r="47" spans="2:6" ht="9.75" customHeight="1" x14ac:dyDescent="0.2">
      <c r="B47" s="54"/>
      <c r="C47" s="3"/>
      <c r="D47" s="3"/>
      <c r="E47" s="3"/>
      <c r="F47" s="4"/>
    </row>
    <row r="48" spans="2:6" ht="9.75" customHeight="1" x14ac:dyDescent="0.2">
      <c r="B48" s="54"/>
      <c r="C48" s="64" t="str">
        <f xml:space="preserve"> Paramètres!$C$9 &amp; ""</f>
        <v>Lot n°2</v>
      </c>
      <c r="D48" s="64"/>
      <c r="E48" s="64"/>
      <c r="F48" s="65"/>
    </row>
    <row r="49" spans="2:6" ht="9.75" customHeight="1" x14ac:dyDescent="0.2">
      <c r="B49" s="54"/>
      <c r="C49" s="64"/>
      <c r="D49" s="64"/>
      <c r="E49" s="64"/>
      <c r="F49" s="65"/>
    </row>
    <row r="50" spans="2:6" ht="9.75" customHeight="1" x14ac:dyDescent="0.2">
      <c r="B50" s="54"/>
      <c r="C50" s="64"/>
      <c r="D50" s="64"/>
      <c r="E50" s="64"/>
      <c r="F50" s="65"/>
    </row>
    <row r="51" spans="2:6" ht="12.75" customHeight="1" x14ac:dyDescent="0.2">
      <c r="B51" s="54"/>
      <c r="C51" s="3"/>
      <c r="D51" s="3"/>
      <c r="E51" s="3"/>
      <c r="F51" s="4"/>
    </row>
    <row r="52" spans="2:6" ht="9.75" customHeight="1" x14ac:dyDescent="0.2">
      <c r="B52" s="54"/>
      <c r="C52" s="66" t="str">
        <f xml:space="preserve"> Paramètres!$C$11 &amp; ""</f>
        <v>PLATRERIE/ISOLATION/PEINTURE</v>
      </c>
      <c r="D52" s="66"/>
      <c r="E52" s="66"/>
      <c r="F52" s="67"/>
    </row>
    <row r="53" spans="2:6" ht="9.75" customHeight="1" x14ac:dyDescent="0.2">
      <c r="B53" s="54"/>
      <c r="C53" s="66"/>
      <c r="D53" s="66"/>
      <c r="E53" s="66"/>
      <c r="F53" s="67"/>
    </row>
    <row r="54" spans="2:6" ht="9.75" customHeight="1" x14ac:dyDescent="0.2">
      <c r="B54" s="54"/>
      <c r="C54" s="66"/>
      <c r="D54" s="66"/>
      <c r="E54" s="66"/>
      <c r="F54" s="67"/>
    </row>
    <row r="55" spans="2:6" ht="9.75" customHeight="1" x14ac:dyDescent="0.2">
      <c r="B55" s="54"/>
      <c r="C55" s="66"/>
      <c r="D55" s="66"/>
      <c r="E55" s="66"/>
      <c r="F55" s="67"/>
    </row>
    <row r="56" spans="2:6" x14ac:dyDescent="0.2">
      <c r="B56" s="54"/>
      <c r="C56" s="66"/>
      <c r="D56" s="66"/>
      <c r="E56" s="66"/>
      <c r="F56" s="67"/>
    </row>
    <row r="57" spans="2:6" ht="9.75" customHeight="1" x14ac:dyDescent="0.2">
      <c r="B57" s="54"/>
      <c r="C57" s="3"/>
      <c r="D57" s="3"/>
      <c r="E57" s="3"/>
      <c r="F57" s="4"/>
    </row>
    <row r="58" spans="2:6" ht="9.75" customHeight="1" x14ac:dyDescent="0.2">
      <c r="B58" s="54"/>
      <c r="C58" s="3"/>
      <c r="D58" s="3"/>
      <c r="E58" s="3"/>
      <c r="F58" s="4"/>
    </row>
    <row r="59" spans="2:6" ht="9.75" customHeight="1" x14ac:dyDescent="0.2">
      <c r="B59" s="54"/>
      <c r="C59" s="3"/>
      <c r="D59" s="3"/>
      <c r="E59" s="3"/>
      <c r="F59" s="4"/>
    </row>
    <row r="60" spans="2:6" ht="9.75" customHeight="1" x14ac:dyDescent="0.2">
      <c r="B60" s="54"/>
      <c r="C60" s="3"/>
      <c r="D60" s="3"/>
      <c r="E60" s="3"/>
      <c r="F60" s="4"/>
    </row>
    <row r="61" spans="2:6" x14ac:dyDescent="0.2">
      <c r="B61" s="54"/>
      <c r="C61" s="3"/>
      <c r="D61" s="3"/>
      <c r="E61" s="3"/>
      <c r="F61" s="4"/>
    </row>
    <row r="62" spans="2:6" ht="9.75" customHeight="1" x14ac:dyDescent="0.2">
      <c r="B62" s="54"/>
      <c r="C62" s="3"/>
      <c r="D62" s="3"/>
      <c r="E62" s="3"/>
      <c r="F62" s="4"/>
    </row>
    <row r="63" spans="2:6" ht="9.75" customHeight="1" x14ac:dyDescent="0.2">
      <c r="B63" s="54"/>
      <c r="C63" s="3"/>
      <c r="D63" s="3"/>
      <c r="E63" s="3"/>
      <c r="F63" s="4"/>
    </row>
    <row r="64" spans="2:6" ht="9.75" customHeight="1" x14ac:dyDescent="0.2">
      <c r="B64" s="54"/>
      <c r="C64" s="3"/>
      <c r="D64" s="3"/>
      <c r="E64" s="3"/>
      <c r="F64" s="4"/>
    </row>
    <row r="65" spans="2:6" ht="9.75" customHeight="1" x14ac:dyDescent="0.2">
      <c r="B65" s="54"/>
      <c r="C65" s="3"/>
      <c r="D65" s="6"/>
      <c r="E65" s="6"/>
      <c r="F65" s="4"/>
    </row>
    <row r="66" spans="2:6" ht="9.75" customHeight="1" x14ac:dyDescent="0.2">
      <c r="B66" s="54"/>
      <c r="C66" s="3"/>
      <c r="D66" s="6"/>
      <c r="E66" s="6"/>
      <c r="F66" s="4"/>
    </row>
    <row r="67" spans="2:6" ht="9.75" customHeight="1" x14ac:dyDescent="0.2">
      <c r="B67" s="54"/>
      <c r="C67" s="3"/>
      <c r="D67" s="6"/>
      <c r="E67" s="6"/>
      <c r="F67" s="4"/>
    </row>
    <row r="68" spans="2:6" ht="9.75" customHeight="1" x14ac:dyDescent="0.2">
      <c r="B68" s="54"/>
      <c r="C68" s="3"/>
      <c r="D68" s="6"/>
      <c r="E68" s="6"/>
      <c r="F68" s="4"/>
    </row>
    <row r="69" spans="2:6" ht="9.75" customHeight="1" x14ac:dyDescent="0.2">
      <c r="B69" s="54"/>
      <c r="C69" s="3"/>
      <c r="D69" s="6"/>
      <c r="E69" s="6"/>
      <c r="F69" s="4"/>
    </row>
    <row r="70" spans="2:6" ht="15.75" customHeight="1" x14ac:dyDescent="0.2">
      <c r="B70" s="54"/>
      <c r="C70" s="3"/>
      <c r="D70" s="6"/>
      <c r="E70" s="6"/>
      <c r="F70" s="4"/>
    </row>
    <row r="71" spans="2:6" ht="9.75" customHeight="1" x14ac:dyDescent="0.2">
      <c r="B71" s="54"/>
      <c r="C71" s="3"/>
      <c r="D71" s="52" t="s">
        <v>0</v>
      </c>
      <c r="E71" s="52" t="str">
        <f>IF(Paramètres!$C$7&lt;&gt;"", Paramètres!$C$7, "")</f>
        <v>2017-011</v>
      </c>
      <c r="F71" s="4"/>
    </row>
    <row r="72" spans="2:6" ht="9.75" customHeight="1" x14ac:dyDescent="0.2">
      <c r="B72" s="54"/>
      <c r="C72" s="3"/>
      <c r="D72" s="52"/>
      <c r="E72" s="52"/>
      <c r="F72" s="4"/>
    </row>
    <row r="73" spans="2:6" ht="9.75" customHeight="1" x14ac:dyDescent="0.2">
      <c r="B73" s="54"/>
      <c r="C73" s="3"/>
      <c r="D73" s="52" t="s">
        <v>1</v>
      </c>
      <c r="E73" s="53" t="str">
        <f>IF(Paramètres!$C$13&lt;&gt;"", Paramètres!$C$13, "")</f>
        <v>23/10/2017</v>
      </c>
      <c r="F73" s="4"/>
    </row>
    <row r="74" spans="2:6" ht="9.75" customHeight="1" x14ac:dyDescent="0.2">
      <c r="B74" s="54"/>
      <c r="C74" s="3"/>
      <c r="D74" s="52"/>
      <c r="E74" s="53"/>
      <c r="F74" s="4"/>
    </row>
    <row r="75" spans="2:6" ht="9.75" customHeight="1" x14ac:dyDescent="0.2">
      <c r="B75" s="54"/>
      <c r="C75" s="3"/>
      <c r="D75" s="52" t="s">
        <v>31</v>
      </c>
      <c r="E75" s="52" t="str">
        <f>IF(Paramètres!$C$15&lt;&gt;"", Paramètres!$C$15, "")</f>
        <v>DCE</v>
      </c>
      <c r="F75" s="4"/>
    </row>
    <row r="76" spans="2:6" ht="9.75" customHeight="1" x14ac:dyDescent="0.2">
      <c r="B76" s="54"/>
      <c r="C76" s="3"/>
      <c r="D76" s="52"/>
      <c r="E76" s="52"/>
      <c r="F76" s="4"/>
    </row>
    <row r="77" spans="2:6" ht="9.75" customHeight="1" x14ac:dyDescent="0.2">
      <c r="B77" s="54"/>
      <c r="C77" s="3"/>
      <c r="D77" s="52" t="s">
        <v>2</v>
      </c>
      <c r="E77" s="52" t="str">
        <f>IF(Paramètres!$C$17&lt;&gt;"", Paramètres!$C$17, "")</f>
        <v>05</v>
      </c>
      <c r="F77" s="4"/>
    </row>
    <row r="78" spans="2:6" ht="9.75" customHeight="1" x14ac:dyDescent="0.2">
      <c r="B78" s="54"/>
      <c r="C78" s="3"/>
      <c r="D78" s="52"/>
      <c r="E78" s="52"/>
      <c r="F78" s="4"/>
    </row>
    <row r="79" spans="2:6" ht="9.75" customHeight="1" x14ac:dyDescent="0.2">
      <c r="B79" s="54"/>
      <c r="C79" s="3"/>
      <c r="D79" s="6"/>
      <c r="E79" s="6"/>
      <c r="F79" s="4"/>
    </row>
    <row r="80" spans="2:6" ht="9.75" customHeight="1" x14ac:dyDescent="0.2">
      <c r="B80" s="54"/>
      <c r="C80" s="3"/>
      <c r="D80" s="6"/>
      <c r="E80" s="6"/>
      <c r="F80" s="4"/>
    </row>
    <row r="81" spans="2:6" ht="9.75" customHeight="1" x14ac:dyDescent="0.2">
      <c r="B81" s="54"/>
      <c r="C81" s="3"/>
      <c r="D81" s="6"/>
      <c r="E81" s="6"/>
      <c r="F81" s="4"/>
    </row>
    <row r="82" spans="2:6" ht="9.75" customHeight="1" x14ac:dyDescent="0.2">
      <c r="B82" s="54"/>
      <c r="C82" s="3"/>
      <c r="D82" s="3"/>
      <c r="E82" s="3"/>
      <c r="F82" s="4"/>
    </row>
    <row r="83" spans="2:6" ht="9.75" customHeight="1" x14ac:dyDescent="0.2">
      <c r="B83" s="54"/>
      <c r="C83" s="3"/>
      <c r="D83" s="3"/>
      <c r="E83" s="3"/>
      <c r="F83" s="4"/>
    </row>
    <row r="84" spans="2:6" ht="9.75" customHeight="1" x14ac:dyDescent="0.2">
      <c r="B84" s="55"/>
      <c r="C84" s="8"/>
      <c r="D84" s="8"/>
      <c r="E84" s="8"/>
      <c r="F84" s="25"/>
    </row>
    <row r="696" spans="3:3" x14ac:dyDescent="0.2">
      <c r="C696" s="10"/>
    </row>
  </sheetData>
  <sheetProtection algorithmName="SHA-512" hashValue="Eqp2DWCLcz5gMz5+mQ+z0pik7ERac6ub+iQzCn1Zczwk71A+XbYTJEjId4GJ90BLbm5eD0NTf4wIgPtmck6M7w==" saltValue="66M2eycfp+18+FkD/sGLig==" spinCount="100000" sheet="1" scenarios="1" selectLockedCells="1"/>
  <mergeCells count="16"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  <mergeCell ref="D75:D76"/>
    <mergeCell ref="E75:E76"/>
    <mergeCell ref="D71:D72"/>
    <mergeCell ref="E71:E72"/>
    <mergeCell ref="D73:D74"/>
    <mergeCell ref="E73:E74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C20" sqref="C20"/>
    </sheetView>
  </sheetViews>
  <sheetFormatPr baseColWidth="10" defaultRowHeight="12.75" x14ac:dyDescent="0.2"/>
  <cols>
    <col min="1" max="1" width="11.42578125" style="26"/>
    <col min="2" max="2" width="35" style="28" bestFit="1" customWidth="1"/>
    <col min="3" max="3" width="11.42578125" style="30"/>
    <col min="4" max="10" width="11.42578125" style="28"/>
  </cols>
  <sheetData>
    <row r="1" spans="1:10" x14ac:dyDescent="0.2">
      <c r="B1" s="27" t="s">
        <v>20</v>
      </c>
      <c r="J1" s="37" t="s">
        <v>23</v>
      </c>
    </row>
    <row r="3" spans="1:10" ht="25.5" customHeight="1" x14ac:dyDescent="0.2">
      <c r="A3" s="26" t="s">
        <v>9</v>
      </c>
      <c r="B3" s="28" t="s">
        <v>21</v>
      </c>
      <c r="C3" s="152" t="s">
        <v>114</v>
      </c>
      <c r="D3" s="69"/>
      <c r="E3" s="69"/>
      <c r="F3" s="69"/>
      <c r="G3" s="69"/>
      <c r="H3" s="69"/>
      <c r="I3" s="69"/>
      <c r="J3" s="70"/>
    </row>
    <row r="5" spans="1:10" ht="25.5" customHeight="1" x14ac:dyDescent="0.2">
      <c r="A5" s="26" t="s">
        <v>12</v>
      </c>
      <c r="B5" s="28" t="s">
        <v>10</v>
      </c>
      <c r="C5" s="152" t="s">
        <v>115</v>
      </c>
      <c r="D5" s="69"/>
      <c r="E5" s="69"/>
      <c r="F5" s="69"/>
      <c r="G5" s="69"/>
      <c r="H5" s="69"/>
      <c r="I5" s="69"/>
      <c r="J5" s="70"/>
    </row>
    <row r="6" spans="1:10" x14ac:dyDescent="0.2">
      <c r="C6" s="31"/>
      <c r="D6" s="38"/>
      <c r="E6" s="38"/>
      <c r="F6" s="38"/>
      <c r="G6" s="38"/>
      <c r="H6" s="38"/>
    </row>
    <row r="7" spans="1:10" x14ac:dyDescent="0.2">
      <c r="A7" s="26" t="s">
        <v>14</v>
      </c>
      <c r="B7" s="28" t="s">
        <v>32</v>
      </c>
      <c r="C7" s="153" t="s">
        <v>116</v>
      </c>
      <c r="D7" s="38"/>
      <c r="E7" s="38"/>
      <c r="F7" s="38"/>
      <c r="G7" s="38"/>
      <c r="H7" s="38"/>
    </row>
    <row r="8" spans="1:10" x14ac:dyDescent="0.2">
      <c r="C8" s="31"/>
      <c r="D8" s="38"/>
      <c r="E8" s="38"/>
      <c r="F8" s="38"/>
      <c r="G8" s="38"/>
      <c r="H8" s="38"/>
    </row>
    <row r="9" spans="1:10" x14ac:dyDescent="0.2">
      <c r="A9" s="26" t="s">
        <v>17</v>
      </c>
      <c r="B9" s="28" t="s">
        <v>16</v>
      </c>
      <c r="C9" s="153" t="s">
        <v>46</v>
      </c>
      <c r="D9" s="38"/>
      <c r="E9" s="38"/>
      <c r="F9" s="38"/>
      <c r="G9" s="38"/>
      <c r="H9" s="38"/>
    </row>
    <row r="10" spans="1:10" x14ac:dyDescent="0.2">
      <c r="C10" s="31"/>
      <c r="D10" s="38"/>
      <c r="E10" s="38"/>
      <c r="F10" s="38"/>
      <c r="G10" s="38"/>
      <c r="H10" s="38"/>
    </row>
    <row r="11" spans="1:10" ht="25.5" customHeight="1" x14ac:dyDescent="0.2">
      <c r="A11" s="26" t="s">
        <v>18</v>
      </c>
      <c r="B11" s="28" t="s">
        <v>13</v>
      </c>
      <c r="C11" s="152" t="s">
        <v>47</v>
      </c>
      <c r="D11" s="69"/>
      <c r="E11" s="69"/>
      <c r="F11" s="69"/>
      <c r="G11" s="69"/>
      <c r="H11" s="69"/>
      <c r="I11" s="69"/>
      <c r="J11" s="70"/>
    </row>
    <row r="12" spans="1:10" x14ac:dyDescent="0.2">
      <c r="C12" s="31"/>
      <c r="D12" s="38"/>
      <c r="E12" s="38"/>
      <c r="F12" s="38"/>
      <c r="G12" s="38"/>
      <c r="H12" s="38"/>
    </row>
    <row r="13" spans="1:10" x14ac:dyDescent="0.2">
      <c r="A13" s="26" t="s">
        <v>22</v>
      </c>
      <c r="B13" s="28" t="s">
        <v>15</v>
      </c>
      <c r="C13" s="154" t="s">
        <v>117</v>
      </c>
      <c r="D13" s="38"/>
      <c r="E13" s="38"/>
      <c r="F13" s="38"/>
      <c r="G13" s="38"/>
      <c r="H13" s="38"/>
    </row>
    <row r="14" spans="1:10" x14ac:dyDescent="0.2">
      <c r="C14" s="31"/>
      <c r="D14" s="38"/>
      <c r="E14" s="38"/>
      <c r="F14" s="38"/>
      <c r="G14" s="38"/>
      <c r="H14" s="38"/>
    </row>
    <row r="15" spans="1:10" x14ac:dyDescent="0.2">
      <c r="A15" s="26" t="s">
        <v>34</v>
      </c>
      <c r="B15" s="28" t="s">
        <v>36</v>
      </c>
      <c r="C15" s="153" t="s">
        <v>118</v>
      </c>
      <c r="D15" s="38"/>
      <c r="E15" s="38"/>
      <c r="F15" s="38"/>
      <c r="G15" s="38"/>
      <c r="H15" s="38"/>
    </row>
    <row r="16" spans="1:10" x14ac:dyDescent="0.2">
      <c r="C16" s="31"/>
      <c r="D16" s="38"/>
      <c r="E16" s="38"/>
      <c r="F16" s="38"/>
      <c r="G16" s="38"/>
      <c r="H16" s="38"/>
    </row>
    <row r="17" spans="1:10" x14ac:dyDescent="0.2">
      <c r="A17" s="26" t="s">
        <v>35</v>
      </c>
      <c r="B17" s="28" t="s">
        <v>37</v>
      </c>
      <c r="C17" s="153" t="s">
        <v>119</v>
      </c>
      <c r="D17" s="38"/>
      <c r="E17" s="38"/>
      <c r="F17" s="38"/>
      <c r="G17" s="38"/>
      <c r="H17" s="38"/>
    </row>
    <row r="18" spans="1:10" x14ac:dyDescent="0.2">
      <c r="C18" s="31"/>
      <c r="D18" s="38"/>
      <c r="E18" s="38"/>
      <c r="F18" s="38"/>
      <c r="G18" s="38"/>
      <c r="H18" s="38"/>
    </row>
    <row r="19" spans="1:10" x14ac:dyDescent="0.2">
      <c r="A19" s="26" t="s">
        <v>33</v>
      </c>
      <c r="B19" s="28" t="s">
        <v>11</v>
      </c>
      <c r="C19" s="33">
        <v>0.2</v>
      </c>
      <c r="E19" s="28" t="s">
        <v>8</v>
      </c>
    </row>
    <row r="20" spans="1:10" x14ac:dyDescent="0.2">
      <c r="C20" s="34">
        <v>5.5E-2</v>
      </c>
      <c r="E20" s="29" t="s">
        <v>19</v>
      </c>
    </row>
    <row r="21" spans="1:10" x14ac:dyDescent="0.2">
      <c r="C21" s="35">
        <v>0</v>
      </c>
      <c r="E21" s="29" t="s">
        <v>24</v>
      </c>
    </row>
    <row r="22" spans="1:10" x14ac:dyDescent="0.2">
      <c r="C22" s="36">
        <v>0</v>
      </c>
      <c r="E22" s="29" t="s">
        <v>25</v>
      </c>
    </row>
    <row r="24" spans="1:10" x14ac:dyDescent="0.2">
      <c r="A24" s="26">
        <v>10</v>
      </c>
      <c r="B24" s="28" t="s">
        <v>38</v>
      </c>
      <c r="C24" s="68"/>
      <c r="D24" s="69"/>
      <c r="E24" s="69"/>
      <c r="F24" s="69"/>
      <c r="G24" s="69"/>
      <c r="H24" s="69"/>
      <c r="I24" s="69"/>
      <c r="J24" s="70"/>
    </row>
    <row r="26" spans="1:10" x14ac:dyDescent="0.2">
      <c r="A26" s="26">
        <v>11</v>
      </c>
      <c r="B26" s="28" t="s">
        <v>39</v>
      </c>
      <c r="C26" s="32"/>
    </row>
    <row r="28" spans="1:10" x14ac:dyDescent="0.2">
      <c r="A28" s="26">
        <v>12</v>
      </c>
      <c r="B28" s="28" t="s">
        <v>40</v>
      </c>
      <c r="C28" s="68"/>
      <c r="D28" s="69"/>
      <c r="E28" s="69"/>
      <c r="F28" s="69"/>
      <c r="G28" s="69"/>
      <c r="H28" s="69"/>
      <c r="I28" s="69"/>
      <c r="J28" s="70"/>
    </row>
  </sheetData>
  <sheetProtection algorithmName="SHA-512" hashValue="xyMd8ka69B1KysfK/VEMQKxqWU2FeiUhOTlkzh8wQX7p9HJib+ZgayounOlk/0aQAGSH9+NMxrzsMMER2G712w==" saltValue="Q8MNYn4JsJMzz2RPGvonww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cp:lastPrinted>2010-03-26T07:59:16Z</cp:lastPrinted>
  <dcterms:created xsi:type="dcterms:W3CDTF">2005-02-10T10:20:05Z</dcterms:created>
  <dcterms:modified xsi:type="dcterms:W3CDTF">2017-10-23T14:59:36Z</dcterms:modified>
</cp:coreProperties>
</file>