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wiplan\ima serveur\00 SERVEUR\ANNEE 2017\011- RONCHAMP-AA\DCE\DCE 09102017\PDF 23102017\"/>
    </mc:Choice>
  </mc:AlternateContent>
  <workbookProtection workbookAlgorithmName="SHA-512" workbookHashValue="accAKQyDZK4EsZmg3GaJ2MQ62rS8H9ZpjSt0LNvSprWciubpB7fboqHUOYBt7Dw3xyiSqyQoJENslo/mM2C5fQ==" workbookSaltValue="dIWGbWJ4Hxzd0bzn8Jfn9w==" workbookSpinCount="100000" lockStructure="1"/>
  <bookViews>
    <workbookView xWindow="120" yWindow="30" windowWidth="9195" windowHeight="6345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52511" fullCalcOnLoad="1"/>
</workbook>
</file>

<file path=xl/calcChain.xml><?xml version="1.0" encoding="utf-8"?>
<calcChain xmlns="http://schemas.openxmlformats.org/spreadsheetml/2006/main">
  <c r="H391" i="1" l="1"/>
  <c r="I387" i="1"/>
  <c r="H387" i="1"/>
  <c r="I385" i="1"/>
  <c r="H385" i="1"/>
  <c r="L383" i="1"/>
  <c r="K383" i="1"/>
  <c r="M383" i="1" s="1"/>
  <c r="H383" i="1"/>
  <c r="L380" i="1"/>
  <c r="K380" i="1"/>
  <c r="M380" i="1" s="1"/>
  <c r="H380" i="1"/>
  <c r="I377" i="1"/>
  <c r="H377" i="1"/>
  <c r="I375" i="1"/>
  <c r="H375" i="1"/>
  <c r="I373" i="1"/>
  <c r="H373" i="1"/>
  <c r="L371" i="1"/>
  <c r="K371" i="1"/>
  <c r="M371" i="1" s="1"/>
  <c r="H371" i="1"/>
  <c r="I366" i="1"/>
  <c r="H366" i="1"/>
  <c r="I364" i="1"/>
  <c r="H364" i="1"/>
  <c r="I362" i="1"/>
  <c r="H362" i="1"/>
  <c r="L359" i="1"/>
  <c r="K359" i="1"/>
  <c r="M359" i="1" s="1"/>
  <c r="H359" i="1"/>
  <c r="I355" i="1"/>
  <c r="H355" i="1"/>
  <c r="I353" i="1"/>
  <c r="H353" i="1"/>
  <c r="M351" i="1"/>
  <c r="L351" i="1"/>
  <c r="K351" i="1"/>
  <c r="H351" i="1"/>
  <c r="L349" i="1"/>
  <c r="K349" i="1"/>
  <c r="M349" i="1" s="1"/>
  <c r="H349" i="1"/>
  <c r="L347" i="1"/>
  <c r="K347" i="1"/>
  <c r="M347" i="1" s="1"/>
  <c r="H347" i="1"/>
  <c r="L345" i="1"/>
  <c r="K345" i="1"/>
  <c r="M345" i="1" s="1"/>
  <c r="H345" i="1"/>
  <c r="I341" i="1"/>
  <c r="H341" i="1"/>
  <c r="I339" i="1"/>
  <c r="H339" i="1"/>
  <c r="L337" i="1"/>
  <c r="K337" i="1"/>
  <c r="M337" i="1" s="1"/>
  <c r="H337" i="1"/>
  <c r="I333" i="1"/>
  <c r="H333" i="1"/>
  <c r="I331" i="1"/>
  <c r="H331" i="1"/>
  <c r="L329" i="1"/>
  <c r="K329" i="1"/>
  <c r="M329" i="1" s="1"/>
  <c r="H329" i="1"/>
  <c r="I325" i="1"/>
  <c r="H325" i="1"/>
  <c r="I323" i="1"/>
  <c r="H323" i="1"/>
  <c r="L321" i="1"/>
  <c r="K321" i="1"/>
  <c r="M321" i="1" s="1"/>
  <c r="H321" i="1"/>
  <c r="I318" i="1"/>
  <c r="H318" i="1"/>
  <c r="L316" i="1"/>
  <c r="K316" i="1"/>
  <c r="M316" i="1" s="1"/>
  <c r="H316" i="1"/>
  <c r="I312" i="1"/>
  <c r="H312" i="1"/>
  <c r="I310" i="1"/>
  <c r="H310" i="1"/>
  <c r="L308" i="1"/>
  <c r="K308" i="1"/>
  <c r="M308" i="1" s="1"/>
  <c r="H308" i="1"/>
  <c r="I305" i="1"/>
  <c r="H305" i="1"/>
  <c r="L303" i="1"/>
  <c r="K303" i="1"/>
  <c r="M303" i="1" s="1"/>
  <c r="H303" i="1"/>
  <c r="I298" i="1"/>
  <c r="H298" i="1"/>
  <c r="I296" i="1"/>
  <c r="H296" i="1"/>
  <c r="I294" i="1"/>
  <c r="H294" i="1"/>
  <c r="L292" i="1"/>
  <c r="K292" i="1"/>
  <c r="M292" i="1" s="1"/>
  <c r="H292" i="1"/>
  <c r="I288" i="1"/>
  <c r="H288" i="1"/>
  <c r="I286" i="1"/>
  <c r="H286" i="1"/>
  <c r="L284" i="1"/>
  <c r="K284" i="1"/>
  <c r="M284" i="1" s="1"/>
  <c r="H284" i="1"/>
  <c r="I280" i="1"/>
  <c r="H280" i="1"/>
  <c r="I278" i="1"/>
  <c r="H278" i="1"/>
  <c r="L276" i="1"/>
  <c r="K276" i="1"/>
  <c r="M276" i="1" s="1"/>
  <c r="H276" i="1"/>
  <c r="I272" i="1"/>
  <c r="H272" i="1"/>
  <c r="I270" i="1"/>
  <c r="H270" i="1"/>
  <c r="L268" i="1"/>
  <c r="K268" i="1"/>
  <c r="M268" i="1" s="1"/>
  <c r="H268" i="1"/>
  <c r="I263" i="1"/>
  <c r="H263" i="1"/>
  <c r="I261" i="1"/>
  <c r="H261" i="1"/>
  <c r="I259" i="1"/>
  <c r="H259" i="1"/>
  <c r="L257" i="1"/>
  <c r="K257" i="1"/>
  <c r="M257" i="1" s="1"/>
  <c r="H257" i="1"/>
  <c r="I254" i="1"/>
  <c r="H254" i="1"/>
  <c r="L252" i="1"/>
  <c r="K252" i="1"/>
  <c r="M252" i="1" s="1"/>
  <c r="H252" i="1"/>
  <c r="I248" i="1"/>
  <c r="H248" i="1"/>
  <c r="I246" i="1"/>
  <c r="H246" i="1"/>
  <c r="L243" i="1"/>
  <c r="K243" i="1"/>
  <c r="M243" i="1" s="1"/>
  <c r="H243" i="1"/>
  <c r="I239" i="1"/>
  <c r="H239" i="1"/>
  <c r="I237" i="1"/>
  <c r="H237" i="1"/>
  <c r="L234" i="1"/>
  <c r="K234" i="1"/>
  <c r="M234" i="1" s="1"/>
  <c r="H234" i="1"/>
  <c r="I229" i="1"/>
  <c r="H229" i="1"/>
  <c r="I227" i="1"/>
  <c r="H227" i="1"/>
  <c r="I225" i="1"/>
  <c r="H225" i="1"/>
  <c r="L222" i="1"/>
  <c r="K222" i="1"/>
  <c r="M222" i="1" s="1"/>
  <c r="H222" i="1"/>
  <c r="I218" i="1"/>
  <c r="H218" i="1"/>
  <c r="I216" i="1"/>
  <c r="H216" i="1"/>
  <c r="M213" i="1"/>
  <c r="L213" i="1"/>
  <c r="K213" i="1"/>
  <c r="H213" i="1"/>
  <c r="I209" i="1"/>
  <c r="H209" i="1"/>
  <c r="I207" i="1"/>
  <c r="H207" i="1"/>
  <c r="L204" i="1"/>
  <c r="K204" i="1"/>
  <c r="M204" i="1" s="1"/>
  <c r="H204" i="1"/>
  <c r="I199" i="1"/>
  <c r="H199" i="1"/>
  <c r="I197" i="1"/>
  <c r="H197" i="1"/>
  <c r="I195" i="1"/>
  <c r="H195" i="1"/>
  <c r="L193" i="1"/>
  <c r="K193" i="1"/>
  <c r="M193" i="1" s="1"/>
  <c r="H193" i="1"/>
  <c r="I189" i="1"/>
  <c r="H189" i="1"/>
  <c r="I187" i="1"/>
  <c r="H187" i="1"/>
  <c r="L185" i="1"/>
  <c r="K185" i="1"/>
  <c r="M185" i="1" s="1"/>
  <c r="H185" i="1"/>
  <c r="I181" i="1"/>
  <c r="H181" i="1"/>
  <c r="I179" i="1"/>
  <c r="H179" i="1"/>
  <c r="L177" i="1"/>
  <c r="K177" i="1"/>
  <c r="M177" i="1" s="1"/>
  <c r="H177" i="1"/>
  <c r="I172" i="1"/>
  <c r="H172" i="1"/>
  <c r="I170" i="1"/>
  <c r="H170" i="1"/>
  <c r="I168" i="1"/>
  <c r="H168" i="1"/>
  <c r="L165" i="1"/>
  <c r="K165" i="1"/>
  <c r="M165" i="1" s="1"/>
  <c r="H165" i="1"/>
  <c r="I162" i="1"/>
  <c r="H162" i="1"/>
  <c r="L159" i="1"/>
  <c r="K159" i="1"/>
  <c r="M159" i="1" s="1"/>
  <c r="H159" i="1"/>
  <c r="I155" i="1"/>
  <c r="H155" i="1"/>
  <c r="I153" i="1"/>
  <c r="H153" i="1"/>
  <c r="L150" i="1"/>
  <c r="K150" i="1"/>
  <c r="M150" i="1" s="1"/>
  <c r="H150" i="1"/>
  <c r="L147" i="1"/>
  <c r="K147" i="1"/>
  <c r="M147" i="1" s="1"/>
  <c r="H147" i="1"/>
  <c r="I142" i="1"/>
  <c r="H142" i="1"/>
  <c r="L139" i="1"/>
  <c r="K139" i="1"/>
  <c r="M139" i="1" s="1"/>
  <c r="H139" i="1"/>
  <c r="L136" i="1"/>
  <c r="K136" i="1"/>
  <c r="M136" i="1" s="1"/>
  <c r="H136" i="1"/>
  <c r="I134" i="1"/>
  <c r="H134" i="1"/>
  <c r="I131" i="1"/>
  <c r="H131" i="1"/>
  <c r="L128" i="1"/>
  <c r="K128" i="1"/>
  <c r="M128" i="1" s="1"/>
  <c r="H128" i="1"/>
  <c r="L125" i="1"/>
  <c r="K125" i="1"/>
  <c r="M125" i="1" s="1"/>
  <c r="H125" i="1"/>
  <c r="L122" i="1"/>
  <c r="K122" i="1"/>
  <c r="M122" i="1" s="1"/>
  <c r="H122" i="1"/>
  <c r="I118" i="1"/>
  <c r="H118" i="1"/>
  <c r="I116" i="1"/>
  <c r="H116" i="1"/>
  <c r="I114" i="1"/>
  <c r="H114" i="1"/>
  <c r="L112" i="1"/>
  <c r="K112" i="1"/>
  <c r="M112" i="1" s="1"/>
  <c r="H112" i="1"/>
  <c r="I109" i="1"/>
  <c r="H109" i="1"/>
  <c r="M107" i="1"/>
  <c r="L107" i="1"/>
  <c r="K107" i="1"/>
  <c r="H107" i="1"/>
  <c r="I102" i="1"/>
  <c r="H102" i="1"/>
  <c r="I100" i="1"/>
  <c r="H100" i="1"/>
  <c r="I98" i="1"/>
  <c r="H98" i="1"/>
  <c r="M95" i="1"/>
  <c r="L95" i="1"/>
  <c r="K95" i="1"/>
  <c r="H95" i="1"/>
  <c r="I92" i="1"/>
  <c r="H92" i="1"/>
  <c r="L90" i="1"/>
  <c r="K90" i="1"/>
  <c r="M90" i="1" s="1"/>
  <c r="H90" i="1"/>
  <c r="I85" i="1"/>
  <c r="H85" i="1"/>
  <c r="I83" i="1"/>
  <c r="H83" i="1"/>
  <c r="I81" i="1"/>
  <c r="H81" i="1"/>
  <c r="L79" i="1"/>
  <c r="K79" i="1"/>
  <c r="M79" i="1" s="1"/>
  <c r="H79" i="1"/>
  <c r="I75" i="1"/>
  <c r="H75" i="1"/>
  <c r="I73" i="1"/>
  <c r="H73" i="1"/>
  <c r="L70" i="1"/>
  <c r="K70" i="1"/>
  <c r="M70" i="1" s="1"/>
  <c r="H70" i="1"/>
  <c r="I66" i="1"/>
  <c r="H66" i="1"/>
  <c r="I64" i="1"/>
  <c r="H64" i="1"/>
  <c r="L61" i="1"/>
  <c r="K61" i="1"/>
  <c r="M61" i="1" s="1"/>
  <c r="H61" i="1"/>
  <c r="I58" i="1"/>
  <c r="H58" i="1"/>
  <c r="L55" i="1"/>
  <c r="K55" i="1"/>
  <c r="M55" i="1" s="1"/>
  <c r="H55" i="1"/>
  <c r="I50" i="1"/>
  <c r="H50" i="1"/>
  <c r="I48" i="1"/>
  <c r="H48" i="1"/>
  <c r="I46" i="1"/>
  <c r="H46" i="1"/>
  <c r="L43" i="1"/>
  <c r="K43" i="1"/>
  <c r="M43" i="1" s="1"/>
  <c r="H43" i="1"/>
  <c r="L40" i="1"/>
  <c r="K40" i="1"/>
  <c r="M40" i="1" s="1"/>
  <c r="H40" i="1"/>
  <c r="M37" i="1"/>
  <c r="L37" i="1"/>
  <c r="K37" i="1"/>
  <c r="H37" i="1"/>
  <c r="I32" i="1"/>
  <c r="H32" i="1"/>
  <c r="I30" i="1"/>
  <c r="H30" i="1"/>
  <c r="I28" i="1"/>
  <c r="H28" i="1"/>
  <c r="M26" i="1"/>
  <c r="L26" i="1"/>
  <c r="K26" i="1"/>
  <c r="H26" i="1"/>
  <c r="I22" i="1"/>
  <c r="H22" i="1"/>
  <c r="I20" i="1"/>
  <c r="H20" i="1"/>
  <c r="L18" i="1"/>
  <c r="K18" i="1"/>
  <c r="M18" i="1" s="1"/>
  <c r="H18" i="1"/>
  <c r="I14" i="1"/>
  <c r="H14" i="1"/>
  <c r="I12" i="1"/>
  <c r="H12" i="1"/>
  <c r="L10" i="1"/>
  <c r="K10" i="1"/>
  <c r="H10" i="1"/>
  <c r="J2" i="1"/>
  <c r="C25" i="2"/>
  <c r="C23" i="2"/>
  <c r="C21" i="2"/>
  <c r="C12" i="2"/>
  <c r="E77" i="2"/>
  <c r="E75" i="2"/>
  <c r="E71" i="2"/>
  <c r="E73" i="2"/>
  <c r="C52" i="2"/>
  <c r="C48" i="2"/>
  <c r="J1" i="1"/>
  <c r="B1" i="1"/>
  <c r="H392" i="1" l="1"/>
  <c r="H393" i="1" s="1"/>
  <c r="M10" i="1"/>
</calcChain>
</file>

<file path=xl/sharedStrings.xml><?xml version="1.0" encoding="utf-8"?>
<sst xmlns="http://schemas.openxmlformats.org/spreadsheetml/2006/main" count="930" uniqueCount="446">
  <si>
    <t>Dossier</t>
  </si>
  <si>
    <t>Date</t>
  </si>
  <si>
    <t>Indice</t>
  </si>
  <si>
    <t>Unité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</si>
  <si>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</si>
  <si>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</si>
  <si>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</si>
  <si>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</si>
  <si>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</si>
  <si>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</si>
  <si>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</si>
  <si>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</si>
  <si>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</si>
  <si>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</si>
  <si>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</si>
  <si>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</si>
  <si>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</si>
  <si>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</si>
  <si>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</si>
  <si>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</si>
  <si>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</si>
  <si>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</si>
  <si>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</si>
  <si>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</si>
  <si>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</si>
  <si>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</si>
  <si>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</si>
  <si>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</si>
  <si>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</si>
  <si>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</si>
  <si>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</si>
  <si>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</si>
  <si>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</si>
  <si>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</si>
  <si>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</si>
  <si>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</si>
  <si>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</si>
  <si>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</si>
  <si>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</si>
  <si>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</si>
  <si>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</si>
  <si>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Qté DQE</t>
  </si>
  <si>
    <t>Qté Entr.</t>
  </si>
  <si>
    <t>Variante
Option</t>
  </si>
  <si>
    <t/>
  </si>
  <si>
    <t>2</t>
  </si>
  <si>
    <t>Lot n°1</t>
  </si>
  <si>
    <t>DEMOLITION/ GROS-OEUVRE/ TERRASSEMENT/VRD</t>
  </si>
  <si>
    <t>3</t>
  </si>
  <si>
    <t>1.2</t>
  </si>
  <si>
    <t>TRAVAUX PREPARATOIRES, INSTALLATION</t>
  </si>
  <si>
    <t>4</t>
  </si>
  <si>
    <t>1.2.1</t>
  </si>
  <si>
    <t>Enceinte de chantier provisoire</t>
  </si>
  <si>
    <t>5</t>
  </si>
  <si>
    <t>1.2.1.1</t>
  </si>
  <si>
    <t>CLOTURE DE CHANTIER :</t>
  </si>
  <si>
    <t>9</t>
  </si>
  <si>
    <t>1.2.1.1.1</t>
  </si>
  <si>
    <t>Clôture complète en panneaux grillagés mobiles à structure métallique sur plot (2,00 ht).</t>
  </si>
  <si>
    <t>ENS</t>
  </si>
  <si>
    <t>9.&amp;</t>
  </si>
  <si>
    <t>5.&amp;</t>
  </si>
  <si>
    <t>Total du sous-chapitre CLOTURE DE CHANTIER :</t>
  </si>
  <si>
    <t>4.&amp;</t>
  </si>
  <si>
    <t>Total du sous-chapitre Enceinte de chantier provisoire</t>
  </si>
  <si>
    <t>1.2.2</t>
  </si>
  <si>
    <t>Panneaux de chantier</t>
  </si>
  <si>
    <t>1.2.2.1</t>
  </si>
  <si>
    <t>PANNEAU DE CHANTIER :</t>
  </si>
  <si>
    <t>1.2.2.1.1</t>
  </si>
  <si>
    <t>Panneau de chantier indiquant les intervenants 2.00/3.00.</t>
  </si>
  <si>
    <t>U</t>
  </si>
  <si>
    <t>Total du sous-chapitre PANNEAU DE CHANTIER :</t>
  </si>
  <si>
    <t>Total du sous-chapitre Panneaux de chantier</t>
  </si>
  <si>
    <t>1.2.3</t>
  </si>
  <si>
    <t>Ensemble forfaitaire</t>
  </si>
  <si>
    <t>1.2.3.1</t>
  </si>
  <si>
    <t>ENSEMBLE DES INSTALLATIONS :</t>
  </si>
  <si>
    <t>1.2.3.1.1</t>
  </si>
  <si>
    <t>Installation et protections.</t>
  </si>
  <si>
    <t>Total du sous-chapitre ENSEMBLE DES INSTALLATIONS :</t>
  </si>
  <si>
    <t>Total du sous-chapitre Ensemble forfaitaire</t>
  </si>
  <si>
    <t>3.&amp;</t>
  </si>
  <si>
    <t>Total du chapitre TRAVAUX PREPARATOIRES, INSTALLATION</t>
  </si>
  <si>
    <t>1.3</t>
  </si>
  <si>
    <t xml:space="preserve">DEMOLITION </t>
  </si>
  <si>
    <t>1.3.1</t>
  </si>
  <si>
    <t>De toute nature</t>
  </si>
  <si>
    <t>1.3.1.1</t>
  </si>
  <si>
    <t>DEMOLITION D'ENSEMBLE :</t>
  </si>
  <si>
    <t>1.3.1.1.1</t>
  </si>
  <si>
    <t>Démolition d'un ensemble complet</t>
  </si>
  <si>
    <t>L</t>
  </si>
  <si>
    <t>Localisation : Ancien bureau existant et intérieur du bâtiment qui va être utilisé pour la chaufferie</t>
  </si>
  <si>
    <t>1.3.1.1.2</t>
  </si>
  <si>
    <t>Démolition intérieure</t>
  </si>
  <si>
    <t>Localisation : Nouveau local technique</t>
  </si>
  <si>
    <t>1.3.1.1.3</t>
  </si>
  <si>
    <t xml:space="preserve">Démolition auvent BA </t>
  </si>
  <si>
    <t>Localisation : Façade Sud</t>
  </si>
  <si>
    <t>Total du sous-chapitre DEMOLITION D'ENSEMBLE :</t>
  </si>
  <si>
    <t>Total du sous-chapitre De toute nature</t>
  </si>
  <si>
    <t xml:space="preserve">Total du chapitre DEMOLITION </t>
  </si>
  <si>
    <t>1.4</t>
  </si>
  <si>
    <t>TERRASSEMENTS MECANIQUES</t>
  </si>
  <si>
    <t>1.4.1</t>
  </si>
  <si>
    <t>Décapage</t>
  </si>
  <si>
    <t>1.4.1.1</t>
  </si>
  <si>
    <t>DECAPAGE DE TERRES VEGETALES :</t>
  </si>
  <si>
    <t>1.4.1.1.1</t>
  </si>
  <si>
    <t>Décapage jusqu'à 0,50 d'épaisseur.</t>
  </si>
  <si>
    <t>M2</t>
  </si>
  <si>
    <t xml:space="preserve">Localisation : Au droit de la trémie de remplissage et de la rampe d'accès </t>
  </si>
  <si>
    <t>Total du sous-chapitre DECAPAGE DE TERRES VEGETALES :</t>
  </si>
  <si>
    <t>1.4.1.2</t>
  </si>
  <si>
    <t>RETRAIT DE REVETEMENTS DIVERS :</t>
  </si>
  <si>
    <t>1.4.1.2.1</t>
  </si>
  <si>
    <t>Retrait de voirie sur 0,250 m d'ép.</t>
  </si>
  <si>
    <t>Localisation : Au droit de l'emmarchement et du palier de repos</t>
  </si>
  <si>
    <t>Total du sous-chapitre RETRAIT DE REVETEMENTS DIVERS :</t>
  </si>
  <si>
    <t>Total du sous-chapitre Décapage</t>
  </si>
  <si>
    <t>1.4.2</t>
  </si>
  <si>
    <t>Mouvement de terres</t>
  </si>
  <si>
    <t>1.4.2.1</t>
  </si>
  <si>
    <t>REGALAGE :</t>
  </si>
  <si>
    <t>1.4.2.1.1</t>
  </si>
  <si>
    <t>Régalage.</t>
  </si>
  <si>
    <t xml:space="preserve">Localisation : En pourtour du bâtiment
</t>
  </si>
  <si>
    <t>Total du sous-chapitre REGALAGE :</t>
  </si>
  <si>
    <t>Total du sous-chapitre Mouvement de terres</t>
  </si>
  <si>
    <t>1.4.3</t>
  </si>
  <si>
    <t xml:space="preserve">Fouilles en tranchée
</t>
  </si>
  <si>
    <t>1.4.3.1</t>
  </si>
  <si>
    <t>TRANCHEES EN PIED DE BATIMENT :</t>
  </si>
  <si>
    <t>1.4.3.1.1</t>
  </si>
  <si>
    <t>Tranchées en pied de bâtiment sur 1,20 de largeur. Remblaiement et chemin technique en gravier sur 50 cm.</t>
  </si>
  <si>
    <t>ML</t>
  </si>
  <si>
    <t>Total du sous-chapitre TRANCHEES EN PIED DE BATIMENT :</t>
  </si>
  <si>
    <t xml:space="preserve">Total du sous-chapitre Fouilles en tranchée
</t>
  </si>
  <si>
    <t>Total du chapitre TERRASSEMENTS MECANIQUES</t>
  </si>
  <si>
    <t>1.5</t>
  </si>
  <si>
    <t>DRAINAGE ET PROTECTIONS DES MURS ENTERRES</t>
  </si>
  <si>
    <t>1.5.1</t>
  </si>
  <si>
    <t>Drainage de murs enterrés</t>
  </si>
  <si>
    <t>1.5.1.1</t>
  </si>
  <si>
    <t>DRAINS P.V.C. :</t>
  </si>
  <si>
    <t>1.5.1.1.1</t>
  </si>
  <si>
    <t>Drain (enrobé) en P.V.C. annelé de 100 de diamètre.</t>
  </si>
  <si>
    <t>Total du sous-chapitre DRAINS P.V.C. :</t>
  </si>
  <si>
    <t>1.5.1.2</t>
  </si>
  <si>
    <t>PROTECTION ET DRAINAGE DES MURS ENTERRES :</t>
  </si>
  <si>
    <t>1.5.1.2.1</t>
  </si>
  <si>
    <t>Étanchéité et drainage de parois enterrées en géo-composite de 6,5 mm d'épaisseur.</t>
  </si>
  <si>
    <t>Localisation : Pourtour du bâtiment sur une hauteur de 1.90 m</t>
  </si>
  <si>
    <t>Total du sous-chapitre PROTECTION ET DRAINAGE DES MURS ENTERRES :</t>
  </si>
  <si>
    <t>Total du sous-chapitre Drainage de murs enterrés</t>
  </si>
  <si>
    <t>Total du chapitre DRAINAGE ET PROTECTIONS DES MURS ENTERRES</t>
  </si>
  <si>
    <t>1.6</t>
  </si>
  <si>
    <t>ENSEMBLE EMMARCHEMENTS ET PALIER DE REPOS EXTERIEUR</t>
  </si>
  <si>
    <t>1.6.1</t>
  </si>
  <si>
    <t>Marches d'escalier et palier de repos extérieur accès aux locaux</t>
  </si>
  <si>
    <t>1.6.1.1</t>
  </si>
  <si>
    <t xml:space="preserve">ENSEMBLE  DE L'ACCES EN BETON :  </t>
  </si>
  <si>
    <t>1.6.1.1.1</t>
  </si>
  <si>
    <t>ensemble accès aux locaux</t>
  </si>
  <si>
    <t xml:space="preserve">Total du sous-chapitre ENSEMBLE  DE L'ACCES EN BETON :  </t>
  </si>
  <si>
    <t>1.6.1.2</t>
  </si>
  <si>
    <t xml:space="preserve">TREMIE DE REMPLISSAGE EN BETON :   </t>
  </si>
  <si>
    <t>1.6.1.2.1</t>
  </si>
  <si>
    <t>Trémie de remplissage</t>
  </si>
  <si>
    <t xml:space="preserve">Total du sous-chapitre TREMIE DE REMPLISSAGE EN BETON :   </t>
  </si>
  <si>
    <t>Total du sous-chapitre Marches d'escalier et palier de repos extérieur accès aux locaux</t>
  </si>
  <si>
    <t>Total du chapitre ENSEMBLE EMMARCHEMENTS ET PALIER DE REPOS EXTERIEUR</t>
  </si>
  <si>
    <t>1.7</t>
  </si>
  <si>
    <t>CREATION D'OUVERTURE ET/OU REBOUCHAGE</t>
  </si>
  <si>
    <t>1.7.1</t>
  </si>
  <si>
    <t>CREATION D'OUVERTURES :</t>
  </si>
  <si>
    <t>1.7.1.1</t>
  </si>
  <si>
    <t>Création d'une porte dans mur en agglomérés creux de 100 x 215 ( ouverture actuelle 280 en façade)</t>
  </si>
  <si>
    <t>Localisation : Silo</t>
  </si>
  <si>
    <t>1.7.1.2</t>
  </si>
  <si>
    <t xml:space="preserve">Agrandissement d'une porte dans mur en pierre de 210x 210 </t>
  </si>
  <si>
    <t xml:space="preserve">Localisation : Local chaufferie en intérieur </t>
  </si>
  <si>
    <t>1.7.1.3</t>
  </si>
  <si>
    <t>Création d'une porte de 200 x 283 dans mur existant et neuf</t>
  </si>
  <si>
    <t>Total du sous-chapitre CREATION D'OUVERTURES :</t>
  </si>
  <si>
    <t>1.7.2</t>
  </si>
  <si>
    <t xml:space="preserve">CONDAMNATION D'OUVERTURES : </t>
  </si>
  <si>
    <t xml:space="preserve">Total du sous-chapitre CONDAMNATION D'OUVERTURES : </t>
  </si>
  <si>
    <t>1.7.3</t>
  </si>
  <si>
    <t>Rebouchage d'une ouverture de 140 x 335 en 140 x 210</t>
  </si>
  <si>
    <t>1.7.4</t>
  </si>
  <si>
    <t>Rebouchage d'une ouverture de 136 x 230</t>
  </si>
  <si>
    <t>Total du chapitre CREATION D'OUVERTURE ET/OU REBOUCHAGE</t>
  </si>
  <si>
    <t>1.8</t>
  </si>
  <si>
    <t>CHAUSSEES ET PARKINGS</t>
  </si>
  <si>
    <t>1.8.1</t>
  </si>
  <si>
    <t>Formes</t>
  </si>
  <si>
    <t>1.8.1.1</t>
  </si>
  <si>
    <t>FORME EN TOUT-VENANT :</t>
  </si>
  <si>
    <t>1.8.1.1.1</t>
  </si>
  <si>
    <t>Forme d'épaisseur variable sans régalage et compactage.</t>
  </si>
  <si>
    <t>M3</t>
  </si>
  <si>
    <t>Localisation : Rampe et accès à la rampe</t>
  </si>
  <si>
    <t>1.8.1.1.2</t>
  </si>
  <si>
    <t>Régalage et compactage sans forme en tout venant.</t>
  </si>
  <si>
    <t>Total du sous-chapitre FORME EN TOUT-VENANT :</t>
  </si>
  <si>
    <t>Total du sous-chapitre Formes</t>
  </si>
  <si>
    <t>1.8.2</t>
  </si>
  <si>
    <t>Emulsion bitume et gravillonnage</t>
  </si>
  <si>
    <t>1.8.2.1</t>
  </si>
  <si>
    <t>BICOUCHE :</t>
  </si>
  <si>
    <t>1.8.2.1.1</t>
  </si>
  <si>
    <t>Bicouche gravillonnée 3/8 silico calcaire.</t>
  </si>
  <si>
    <t>Total du sous-chapitre BICOUCHE :</t>
  </si>
  <si>
    <t>1.8.2.2</t>
  </si>
  <si>
    <t>COUCHE DE ROULEMENT :</t>
  </si>
  <si>
    <t>1.8.2.2.1</t>
  </si>
  <si>
    <t xml:space="preserve">Enrobé  </t>
  </si>
  <si>
    <t>Localisation : Rampe et accès à la rampe+ pourtour bâtiment au droit des enrobés existants</t>
  </si>
  <si>
    <t>Total du sous-chapitre COUCHE DE ROULEMENT :</t>
  </si>
  <si>
    <t>Total du sous-chapitre Emulsion bitume et gravillonnage</t>
  </si>
  <si>
    <t>Total du chapitre CHAUSSEES ET PARKINGS</t>
  </si>
  <si>
    <t>1.9</t>
  </si>
  <si>
    <t>CANALISATIONS ENTERREES</t>
  </si>
  <si>
    <t>1.9.1</t>
  </si>
  <si>
    <t>Canalisations  en P.V.C.</t>
  </si>
  <si>
    <t>1.9.1.1</t>
  </si>
  <si>
    <t>CANALISATIONS EN P.V.C. COMPACT :</t>
  </si>
  <si>
    <t>1.9.1.1.1</t>
  </si>
  <si>
    <t>EP, EU &amp; EV, tous diamètres confondus y compris coudes, tés, culottes et tous accessoires. (ENS)</t>
  </si>
  <si>
    <t>Total du sous-chapitre CANALISATIONS EN P.V.C. COMPACT :</t>
  </si>
  <si>
    <t>Total du sous-chapitre Canalisations  en P.V.C.</t>
  </si>
  <si>
    <t>1.9.2</t>
  </si>
  <si>
    <t>Tuyau polyéthylène semi-rigide</t>
  </si>
  <si>
    <t>1.9.2.1</t>
  </si>
  <si>
    <t>ALIMENTATION D'EAU :</t>
  </si>
  <si>
    <t>1.9.2.1.1</t>
  </si>
  <si>
    <t>Tuyau de diamètre courant. (ENS)</t>
  </si>
  <si>
    <t>Total du sous-chapitre ALIMENTATION D'EAU :</t>
  </si>
  <si>
    <t>Total du sous-chapitre Tuyau polyéthylène semi-rigide</t>
  </si>
  <si>
    <t>1.9.3</t>
  </si>
  <si>
    <t>Fourreaux P.V.C.</t>
  </si>
  <si>
    <t>1.9.3.1</t>
  </si>
  <si>
    <t>FOURREAUX PVC :</t>
  </si>
  <si>
    <t>1.9.3.1.1</t>
  </si>
  <si>
    <t>Fourreaux de section courante. (ENS)</t>
  </si>
  <si>
    <t>Total du sous-chapitre FOURREAUX PVC :</t>
  </si>
  <si>
    <t>Total du sous-chapitre Fourreaux P.V.C.</t>
  </si>
  <si>
    <t>Total du chapitre CANALISATIONS ENTERREES</t>
  </si>
  <si>
    <t>1.10</t>
  </si>
  <si>
    <t>DALLAGES</t>
  </si>
  <si>
    <t>1.10.1</t>
  </si>
  <si>
    <t>1.10.1.1</t>
  </si>
  <si>
    <t>FORMES EN AGREGATS :</t>
  </si>
  <si>
    <t>1.10.1.1.1</t>
  </si>
  <si>
    <t>Tout-venant de 0.35 m d'épaisseur.</t>
  </si>
  <si>
    <t>Localisation : ensemble des locaux : silo, local technique et rampe extérieure</t>
  </si>
  <si>
    <t>Total du sous-chapitre FORMES EN AGREGATS :</t>
  </si>
  <si>
    <t>1.10.2</t>
  </si>
  <si>
    <t>Etanchéité et désolidarisation</t>
  </si>
  <si>
    <t>1.10.2.1</t>
  </si>
  <si>
    <t>POLYANE :</t>
  </si>
  <si>
    <t>1.10.2.1.1</t>
  </si>
  <si>
    <t>Film non armé de 15/100.</t>
  </si>
  <si>
    <t>Total du sous-chapitre POLYANE :</t>
  </si>
  <si>
    <t>Total du sous-chapitre Etanchéité et désolidarisation</t>
  </si>
  <si>
    <t>1.10.3</t>
  </si>
  <si>
    <t>Dallage en béton</t>
  </si>
  <si>
    <t>1.10.3.1</t>
  </si>
  <si>
    <t>DALLE PORTEE ORDINAIRE :</t>
  </si>
  <si>
    <t>1.10.3.1.1</t>
  </si>
  <si>
    <t>Dalle portée  porté de 20 cm d'épaisseur</t>
  </si>
  <si>
    <t>Total du sous-chapitre DALLE PORTEE ORDINAIRE :</t>
  </si>
  <si>
    <t>Total du sous-chapitre Dallage en béton</t>
  </si>
  <si>
    <t>Total du chapitre DALLAGES</t>
  </si>
  <si>
    <t>1.11</t>
  </si>
  <si>
    <t>MURS</t>
  </si>
  <si>
    <t>1.11.1</t>
  </si>
  <si>
    <t>Chape d'arase étanche</t>
  </si>
  <si>
    <t>1.11.1.1</t>
  </si>
  <si>
    <t>BARRIERE HYDROFUGE :</t>
  </si>
  <si>
    <t>1.11.1.1.1</t>
  </si>
  <si>
    <t>Avec hydrofuge.</t>
  </si>
  <si>
    <t>Localisation : Sous maçonnerie en agglomérés recréé au droit des rebouchages d'ouvertures</t>
  </si>
  <si>
    <t>Total du sous-chapitre BARRIERE HYDROFUGE :</t>
  </si>
  <si>
    <t>Total du sous-chapitre Chape d'arase étanche</t>
  </si>
  <si>
    <t>1.11.2</t>
  </si>
  <si>
    <t>Blocs de béton bruts</t>
  </si>
  <si>
    <t>1.11.2.1</t>
  </si>
  <si>
    <t>BLOCS BETON STANDARDS :</t>
  </si>
  <si>
    <t>1.11.2.1.1</t>
  </si>
  <si>
    <t>Bloc creux de 20 cm d'épaisseur (20 x 50).</t>
  </si>
  <si>
    <t>Localisation : Entre local technique et silo
Entre local chaufferie et silo</t>
  </si>
  <si>
    <t>Total du sous-chapitre BLOCS BETON STANDARDS :</t>
  </si>
  <si>
    <t>Total du sous-chapitre Blocs de béton bruts</t>
  </si>
  <si>
    <t>1.11.3</t>
  </si>
  <si>
    <t>Chaînages, raidisseurs et renforts</t>
  </si>
  <si>
    <t>1.11.3.1</t>
  </si>
  <si>
    <t>CHAINAGES EN BA :</t>
  </si>
  <si>
    <t>1.11.3.1.1</t>
  </si>
  <si>
    <t>Sections diverses. (ML)</t>
  </si>
  <si>
    <t>Total du sous-chapitre CHAINAGES EN BA :</t>
  </si>
  <si>
    <t>1.11.3.2</t>
  </si>
  <si>
    <t>RAIDISSEURS EN BA :</t>
  </si>
  <si>
    <t>1.11.3.2.1</t>
  </si>
  <si>
    <t>Total du sous-chapitre RAIDISSEURS EN BA :</t>
  </si>
  <si>
    <t>Total du sous-chapitre Chaînages, raidisseurs et renforts</t>
  </si>
  <si>
    <t>Total du chapitre MURS</t>
  </si>
  <si>
    <t>1.12</t>
  </si>
  <si>
    <t xml:space="preserve">CONDUITS </t>
  </si>
  <si>
    <t>1.12.1</t>
  </si>
  <si>
    <t>Conduits en terre cuite</t>
  </si>
  <si>
    <t>1.12.1.1</t>
  </si>
  <si>
    <t>BOISSEAUX EN TERRE CUITE ALVEOLEE :</t>
  </si>
  <si>
    <t>1.12.1.1.1</t>
  </si>
  <si>
    <t>Boisseaux traditionnel alvéolés, individuels, section utile de 40 x 40 cm depuis le sol situé à + 0.55</t>
  </si>
  <si>
    <t>Total du sous-chapitre BOISSEAUX EN TERRE CUITE ALVEOLEE :</t>
  </si>
  <si>
    <t>Total du sous-chapitre Conduits en terre cuite</t>
  </si>
  <si>
    <t>1.12.2</t>
  </si>
  <si>
    <t>Couronnement de souche</t>
  </si>
  <si>
    <t>1.12.2.1</t>
  </si>
  <si>
    <t>BETON MOULE :</t>
  </si>
  <si>
    <t>1.12.2.1.1</t>
  </si>
  <si>
    <t xml:space="preserve">Couronnement pour conduit  </t>
  </si>
  <si>
    <t>Total du sous-chapitre BETON MOULE :</t>
  </si>
  <si>
    <t>Total du sous-chapitre Couronnement de souche</t>
  </si>
  <si>
    <t>1.12.3</t>
  </si>
  <si>
    <t>Hourdis de trémie</t>
  </si>
  <si>
    <t>1.12.3.1</t>
  </si>
  <si>
    <t>CALFEUTREMENT DE CHEVETRE :</t>
  </si>
  <si>
    <t>1.12.3.1.1</t>
  </si>
  <si>
    <t>Hourdis de trémie.</t>
  </si>
  <si>
    <t>Total du sous-chapitre CALFEUTREMENT DE CHEVETRE :</t>
  </si>
  <si>
    <t>Total du sous-chapitre Hourdis de trémie</t>
  </si>
  <si>
    <t>1.12.4</t>
  </si>
  <si>
    <t>Accessoires pour conduits</t>
  </si>
  <si>
    <t>1.12.4.1</t>
  </si>
  <si>
    <t>ACCESSOIRES DIVERS :</t>
  </si>
  <si>
    <t>1.12.4.1.1</t>
  </si>
  <si>
    <t>Trappe fonte de 16 x 20.</t>
  </si>
  <si>
    <t>Total du sous-chapitre ACCESSOIRES DIVERS :</t>
  </si>
  <si>
    <t>Total du sous-chapitre Accessoires pour conduits</t>
  </si>
  <si>
    <t xml:space="preserve">Total du chapitre CONDUITS </t>
  </si>
  <si>
    <t>1.13</t>
  </si>
  <si>
    <t>RAVALEMENT DE FACADE</t>
  </si>
  <si>
    <t>1.13.1</t>
  </si>
  <si>
    <t>Echafaudages</t>
  </si>
  <si>
    <t>1.13.1.1</t>
  </si>
  <si>
    <t>ECHAFAUDAGES DE PIED :</t>
  </si>
  <si>
    <t>1.13.1.1.1</t>
  </si>
  <si>
    <t>Echafaudage de pied.</t>
  </si>
  <si>
    <t>Total du sous-chapitre ECHAFAUDAGES DE PIED :</t>
  </si>
  <si>
    <t>1.13.1.2</t>
  </si>
  <si>
    <t>ECHAFAUDAGES DE SOUCHES DE CHEMINEES :</t>
  </si>
  <si>
    <t>1.13.1.2.1</t>
  </si>
  <si>
    <t>Echafaudage pour souches.</t>
  </si>
  <si>
    <t>Total du sous-chapitre ECHAFAUDAGES DE SOUCHES DE CHEMINEES :</t>
  </si>
  <si>
    <t>Total du sous-chapitre Echafaudages</t>
  </si>
  <si>
    <t>1.13.2</t>
  </si>
  <si>
    <t>Protections &amp; calfeutrements</t>
  </si>
  <si>
    <t>1.13.2.1</t>
  </si>
  <si>
    <t>PROTECTION HORIZONTALES &amp; VERTICALES:</t>
  </si>
  <si>
    <t>1.13.2.1.1</t>
  </si>
  <si>
    <t>Protections diverses.</t>
  </si>
  <si>
    <t>M²</t>
  </si>
  <si>
    <t>Total du sous-chapitre PROTECTION HORIZONTALES &amp; VERTICALES:</t>
  </si>
  <si>
    <t>1.13.2.2</t>
  </si>
  <si>
    <t>CALFEUTREMENTS ET PROTECTION DE MENUISERIES :</t>
  </si>
  <si>
    <t>1.13.2.2.1</t>
  </si>
  <si>
    <t>Calfeutrements divers.</t>
  </si>
  <si>
    <t>Total du sous-chapitre CALFEUTREMENTS ET PROTECTION DE MENUISERIES :</t>
  </si>
  <si>
    <t>Total du sous-chapitre Protections &amp; calfeutrements</t>
  </si>
  <si>
    <t>1.13.3</t>
  </si>
  <si>
    <t>Bâches et filets</t>
  </si>
  <si>
    <t>1.13.3.1</t>
  </si>
  <si>
    <t>BACHES ET FILETS PROTECTEURS :</t>
  </si>
  <si>
    <t>1.13.3.1.1</t>
  </si>
  <si>
    <t>Bâches ou filets.</t>
  </si>
  <si>
    <t>Total du sous-chapitre BACHES ET FILETS PROTECTEURS :</t>
  </si>
  <si>
    <t>Total du sous-chapitre Bâches et filets</t>
  </si>
  <si>
    <t>1.13.4</t>
  </si>
  <si>
    <t>Signalisation</t>
  </si>
  <si>
    <t>1.13.4.1</t>
  </si>
  <si>
    <t>SIGNALISATION DE CHANTIER :</t>
  </si>
  <si>
    <t>1.13.4.1.1</t>
  </si>
  <si>
    <t>Signalisations visuelles.</t>
  </si>
  <si>
    <t>Total du sous-chapitre SIGNALISATION DE CHANTIER :</t>
  </si>
  <si>
    <t>Total du sous-chapitre Signalisation</t>
  </si>
  <si>
    <t>1.13.5</t>
  </si>
  <si>
    <t>Enduit à base de chaux aérienne</t>
  </si>
  <si>
    <t>1.13.5.1</t>
  </si>
  <si>
    <t>ENDUIT A BASE DE CHAUX AERIENNE, PLATRE ET SABLE :</t>
  </si>
  <si>
    <t>1.13.5.1.1</t>
  </si>
  <si>
    <t>Enduit à base de chaux Finition 'Talochée fin', plâtre gros et sable, grain fin</t>
  </si>
  <si>
    <t>1.13.5.1.2</t>
  </si>
  <si>
    <t>Dito pour tableaux. (ML)</t>
  </si>
  <si>
    <t>1.13.5.1.3</t>
  </si>
  <si>
    <t>Dito pour voussures. (ML)</t>
  </si>
  <si>
    <t>1.13.5.1.4</t>
  </si>
  <si>
    <t>Enduit de la Souche de cheminée DITO enduit de façade</t>
  </si>
  <si>
    <t>Total du sous-chapitre ENDUIT A BASE DE CHAUX AERIENNE, PLATRE ET SABLE :</t>
  </si>
  <si>
    <t>Total du sous-chapitre Enduit à base de chaux aérienne</t>
  </si>
  <si>
    <t>1.13.6</t>
  </si>
  <si>
    <t>Enduit ciment intérieur</t>
  </si>
  <si>
    <t>1.13.6.1</t>
  </si>
  <si>
    <t>ENDUIT AU MORTIER BATARD :</t>
  </si>
  <si>
    <t>1.13.6.1.1</t>
  </si>
  <si>
    <t>En parties verticales.</t>
  </si>
  <si>
    <t>Localisation : Entre local technique et silo
Entre chaufferie et silo
sur tous les murs intérieures</t>
  </si>
  <si>
    <t>Total du sous-chapitre ENDUIT AU MORTIER BATARD :</t>
  </si>
  <si>
    <t>Total du sous-chapitre Enduit ciment intérieur</t>
  </si>
  <si>
    <t>Total du chapitre RAVALEMENT DE FACADE</t>
  </si>
  <si>
    <t>1.14</t>
  </si>
  <si>
    <t>TROUS, SCELLEMENTS</t>
  </si>
  <si>
    <t>1.14.1</t>
  </si>
  <si>
    <t>1.14.1.1</t>
  </si>
  <si>
    <t>TOUTE SECTION ET TOUT MATERIAU :</t>
  </si>
  <si>
    <t>1.14.1.1.1</t>
  </si>
  <si>
    <t>Ensemble forfaitisé.</t>
  </si>
  <si>
    <t>Total du sous-chapitre TOUTE SECTION ET TOUT MATERIAU :</t>
  </si>
  <si>
    <t>Total du chapitre TROUS, SCELLEMENTS</t>
  </si>
  <si>
    <t>1.15</t>
  </si>
  <si>
    <t>DIVERS</t>
  </si>
  <si>
    <t>Tampon de visite simple pvc avec joint en caoutchouc  Diam.110 mm</t>
  </si>
  <si>
    <t>1.15.1</t>
  </si>
  <si>
    <t>NETTOYAGE</t>
  </si>
  <si>
    <t>1.15.1.1</t>
  </si>
  <si>
    <t>Benne sur chantier et évacuations des gravats</t>
  </si>
  <si>
    <t>FT</t>
  </si>
  <si>
    <t>Total du sous-chapitre NETTOYAGE</t>
  </si>
  <si>
    <t>Total du chapitre DIVERS</t>
  </si>
  <si>
    <t>2.&amp;</t>
  </si>
  <si>
    <t>Total du lot DEMOLITION/ GROS-OEUVRE/ TERRASSEMENT/VRD</t>
  </si>
  <si>
    <t>Total HT :</t>
  </si>
  <si>
    <t>Total TVA :</t>
  </si>
  <si>
    <t>Total TTC :</t>
  </si>
  <si>
    <t xml:space="preserve">
MAITRE D'OEUVRE : 
        L'ATELIER D'ARCHITECTURE
        5 Rue  du Pâquis
        70 170 Scye
        Mél : aarchitecture.roger@gmail.com
BUREAU D'ETUDES : 
        BET Petin-Henry
        60 rue Gérome
        70 000 Vesoul
        Tél : 0384763776
        Mél : aremery@petin-henry.fr
BUREAU CONTROLE : 
        DEKRA
        10 rue de Lirenne
        25480 ECOLE VALENTIN</t>
  </si>
  <si>
    <t xml:space="preserve">MAITRE D'OUVRAGE : 
Mairie de Ronchamp
</t>
  </si>
  <si>
    <t>D.P.G.F.</t>
  </si>
  <si>
    <t>CHAUFFERIE COLLECTIVE</t>
  </si>
  <si>
    <t>2017-011</t>
  </si>
  <si>
    <t>23/10/2017</t>
  </si>
  <si>
    <t>DCE</t>
  </si>
  <si>
    <t>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</si>
</sst>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dd/mm/yy;@"/>
    <numFmt numFmtId="167" formatCode="#,##0.000"/>
  </numFmts>
  <fonts count="18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166" fontId="0" fillId="0" borderId="6" xfId="0" applyNumberFormat="1" applyBorder="1" applyAlignment="1">
      <alignment horizontal="center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0" xfId="0" applyFont="1"/>
    <xf numFmtId="0" fontId="15" fillId="0" borderId="0" xfId="0" applyFont="1"/>
    <xf numFmtId="0" fontId="15" fillId="0" borderId="5" xfId="0" applyFont="1" applyBorder="1"/>
    <xf numFmtId="4" fontId="15" fillId="0" borderId="5" xfId="0" applyNumberFormat="1" applyFont="1" applyBorder="1" applyAlignment="1">
      <alignment horizontal="right"/>
    </xf>
    <xf numFmtId="0" fontId="14" fillId="0" borderId="5" xfId="0" applyFont="1" applyBorder="1"/>
    <xf numFmtId="10" fontId="15" fillId="0" borderId="5" xfId="0" applyNumberFormat="1" applyFont="1" applyBorder="1" applyAlignment="1">
      <alignment horizontal="right"/>
    </xf>
    <xf numFmtId="0" fontId="15" fillId="0" borderId="3" xfId="0" applyFont="1" applyBorder="1"/>
    <xf numFmtId="10" fontId="15" fillId="0" borderId="3" xfId="0" applyNumberFormat="1" applyFont="1" applyBorder="1"/>
    <xf numFmtId="0" fontId="15" fillId="0" borderId="11" xfId="0" quotePrefix="1" applyFont="1" applyBorder="1" applyAlignment="1">
      <alignment horizontal="left"/>
    </xf>
    <xf numFmtId="0" fontId="15" fillId="0" borderId="5" xfId="0" quotePrefix="1" applyFont="1" applyBorder="1"/>
    <xf numFmtId="0" fontId="15" fillId="0" borderId="5" xfId="0" quotePrefix="1" applyFont="1" applyBorder="1" applyAlignment="1">
      <alignment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7" fillId="0" borderId="5" xfId="0" applyFont="1" applyBorder="1" applyAlignment="1">
      <alignment wrapText="1"/>
    </xf>
    <xf numFmtId="4" fontId="7" fillId="0" borderId="5" xfId="0" applyNumberFormat="1" applyFont="1" applyBorder="1" applyAlignment="1">
      <alignment horizontal="right"/>
    </xf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11" xfId="0" quotePrefix="1" applyFont="1" applyBorder="1" applyAlignment="1">
      <alignment horizontal="left"/>
    </xf>
    <xf numFmtId="0" fontId="7" fillId="0" borderId="5" xfId="0" quotePrefix="1" applyFont="1" applyBorder="1"/>
    <xf numFmtId="0" fontId="7" fillId="0" borderId="5" xfId="0" quotePrefix="1" applyFont="1" applyBorder="1" applyAlignment="1">
      <alignment wrapText="1"/>
    </xf>
    <xf numFmtId="0" fontId="16" fillId="0" borderId="11" xfId="0" applyFont="1" applyBorder="1" applyAlignment="1">
      <alignment horizontal="left"/>
    </xf>
    <xf numFmtId="0" fontId="16" fillId="0" borderId="5" xfId="0" applyFont="1" applyBorder="1"/>
    <xf numFmtId="0" fontId="16" fillId="0" borderId="5" xfId="0" applyFont="1" applyBorder="1" applyAlignment="1">
      <alignment wrapText="1"/>
    </xf>
    <xf numFmtId="4" fontId="16" fillId="0" borderId="5" xfId="0" applyNumberFormat="1" applyFont="1" applyBorder="1" applyAlignment="1">
      <alignment horizontal="right"/>
    </xf>
    <xf numFmtId="0" fontId="17" fillId="0" borderId="5" xfId="0" applyFont="1" applyBorder="1"/>
    <xf numFmtId="10" fontId="16" fillId="0" borderId="5" xfId="0" applyNumberFormat="1" applyFont="1" applyBorder="1" applyAlignment="1">
      <alignment horizontal="right"/>
    </xf>
    <xf numFmtId="0" fontId="16" fillId="0" borderId="3" xfId="0" applyFont="1" applyBorder="1"/>
    <xf numFmtId="10" fontId="16" fillId="0" borderId="3" xfId="0" applyNumberFormat="1" applyFont="1" applyBorder="1"/>
    <xf numFmtId="0" fontId="17" fillId="0" borderId="0" xfId="0" applyFont="1"/>
    <xf numFmtId="0" fontId="16" fillId="0" borderId="0" xfId="0" applyFont="1"/>
    <xf numFmtId="0" fontId="16" fillId="0" borderId="11" xfId="0" quotePrefix="1" applyFont="1" applyBorder="1" applyAlignment="1">
      <alignment horizontal="left"/>
    </xf>
    <xf numFmtId="0" fontId="16" fillId="0" borderId="5" xfId="0" quotePrefix="1" applyFont="1" applyBorder="1"/>
    <xf numFmtId="0" fontId="16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3" fontId="6" fillId="0" borderId="5" xfId="0" applyNumberFormat="1" applyFont="1" applyBorder="1"/>
    <xf numFmtId="0" fontId="6" fillId="0" borderId="16" xfId="0" applyFont="1" applyBorder="1" applyProtection="1">
      <protection locked="0"/>
    </xf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4" fontId="6" fillId="0" borderId="5" xfId="0" applyNumberFormat="1" applyFont="1" applyBorder="1"/>
    <xf numFmtId="167" fontId="6" fillId="0" borderId="5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6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676275</xdr:colOff>
      <xdr:row>58</xdr:row>
      <xdr:rowOff>66675</xdr:rowOff>
    </xdr:from>
    <xdr:to>
      <xdr:col>5</xdr:col>
      <xdr:colOff>885825</xdr:colOff>
      <xdr:row>64</xdr:row>
      <xdr:rowOff>104775</xdr:rowOff>
    </xdr:to>
    <xdr:sp macro="" textlink="Paramètres!$C$3" fLocksText="0">
      <xdr:nvSpPr>
        <xdr:cNvPr id="3073" name="AutoShape 1"/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22CDDEF8-4F38-477C-BA79-0F484566FBAE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85" name="AutoShape 1"/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F06E41B9-0F2B-4E10-B29E-292C83688348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86" name="AutoShape 2"/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70BE6731-BAD6-43CD-A955-0D0AAF10EB75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3"/>
  <sheetViews>
    <sheetView showGridLines="0" tabSelected="1" topLeftCell="B10" workbookViewId="0">
      <selection activeCell="F10" sqref="F10"/>
    </sheetView>
  </sheetViews>
  <sheetFormatPr baseColWidth="10" defaultRowHeight="12.75" x14ac:dyDescent="0.2"/>
  <cols>
    <col min="1" max="1" width="1.28515625" style="40" hidden="1" customWidth="1"/>
    <col min="2" max="2" width="10.7109375" style="14" customWidth="1"/>
    <col min="3" max="3" width="55.7109375" style="16" customWidth="1"/>
    <col min="4" max="4" width="5.7109375" style="14" customWidth="1"/>
    <col min="5" max="6" width="9.7109375" style="14" customWidth="1"/>
    <col min="7" max="8" width="11.42578125" style="18"/>
    <col min="9" max="9" width="9" style="23" customWidth="1"/>
    <col min="10" max="10" width="9.85546875" style="42" customWidth="1"/>
    <col min="11" max="11" width="5" style="49" hidden="1" customWidth="1"/>
    <col min="12" max="12" width="5.5703125" style="50" hidden="1" customWidth="1"/>
    <col min="13" max="13" width="4.5703125" style="48" hidden="1" customWidth="1"/>
    <col min="14" max="14" width="14" style="43" customWidth="1"/>
  </cols>
  <sheetData>
    <row r="1" spans="1:14" x14ac:dyDescent="0.2">
      <c r="A1" s="71" t="s">
        <v>44</v>
      </c>
      <c r="B1" s="12" t="str">
        <f xml:space="preserve"> Paramètres!$C$5 &amp; ""</f>
        <v>CHAUFFERIE COLLECTIVE</v>
      </c>
      <c r="C1" s="15"/>
      <c r="D1" s="12"/>
      <c r="E1" s="12"/>
      <c r="F1" s="12"/>
      <c r="G1" s="17"/>
      <c r="H1" s="17"/>
      <c r="I1" s="24"/>
      <c r="J1" s="46" t="str">
        <f xml:space="preserve"> Paramètres!$C$9 &amp; " " &amp; Paramètres!$C$11</f>
        <v>Lot n°1 DEMOLITION/ GROS-OEUVRE/ TERRASSEMENT/VRD</v>
      </c>
      <c r="K1" s="47"/>
      <c r="L1" s="47"/>
      <c r="M1" s="47"/>
    </row>
    <row r="2" spans="1:14" x14ac:dyDescent="0.2">
      <c r="A2" s="13"/>
      <c r="B2" s="41"/>
      <c r="C2" s="15"/>
      <c r="D2" s="12"/>
      <c r="E2" s="12"/>
      <c r="F2" s="12"/>
      <c r="G2" s="17"/>
      <c r="H2" s="17"/>
      <c r="I2" s="24"/>
      <c r="J2" s="51" t="str">
        <f xml:space="preserve"> Paramètres!$C$13</f>
        <v>23/10/2017</v>
      </c>
      <c r="K2" s="47"/>
      <c r="L2" s="47"/>
      <c r="M2" s="47"/>
    </row>
    <row r="3" spans="1:14" s="21" customFormat="1" ht="25.5" customHeight="1" x14ac:dyDescent="0.2">
      <c r="A3" s="39" t="s">
        <v>4</v>
      </c>
      <c r="B3" s="19" t="s">
        <v>29</v>
      </c>
      <c r="C3" s="19" t="s">
        <v>30</v>
      </c>
      <c r="D3" s="19" t="s">
        <v>3</v>
      </c>
      <c r="E3" s="19" t="s">
        <v>41</v>
      </c>
      <c r="F3" s="19" t="s">
        <v>42</v>
      </c>
      <c r="G3" s="20" t="s">
        <v>5</v>
      </c>
      <c r="H3" s="20" t="s">
        <v>6</v>
      </c>
      <c r="I3" s="19" t="s">
        <v>43</v>
      </c>
      <c r="J3" s="45" t="s">
        <v>7</v>
      </c>
      <c r="K3" s="22" t="s">
        <v>26</v>
      </c>
      <c r="L3" s="22" t="s">
        <v>27</v>
      </c>
      <c r="M3" s="45" t="s">
        <v>28</v>
      </c>
      <c r="N3" s="44"/>
    </row>
    <row r="4" spans="1:14" s="82" customFormat="1" ht="18" x14ac:dyDescent="0.25">
      <c r="A4" s="73"/>
      <c r="B4" s="74"/>
      <c r="C4" s="75"/>
      <c r="D4" s="74"/>
      <c r="E4" s="74"/>
      <c r="F4" s="74"/>
      <c r="G4" s="76"/>
      <c r="H4" s="76"/>
      <c r="I4" s="77"/>
      <c r="J4" s="78"/>
      <c r="K4" s="79"/>
      <c r="L4" s="74"/>
      <c r="M4" s="80"/>
      <c r="N4" s="81"/>
    </row>
    <row r="5" spans="1:14" s="82" customFormat="1" ht="36" x14ac:dyDescent="0.25">
      <c r="A5" s="83" t="s">
        <v>45</v>
      </c>
      <c r="B5" s="84" t="s">
        <v>46</v>
      </c>
      <c r="C5" s="85" t="s">
        <v>47</v>
      </c>
      <c r="D5" s="74"/>
      <c r="E5" s="74"/>
      <c r="F5" s="74"/>
      <c r="G5" s="76"/>
      <c r="H5" s="76"/>
      <c r="I5" s="77"/>
      <c r="J5" s="78"/>
      <c r="K5" s="79"/>
      <c r="L5" s="74"/>
      <c r="M5" s="80"/>
      <c r="N5" s="81"/>
    </row>
    <row r="6" spans="1:14" s="82" customFormat="1" ht="18" x14ac:dyDescent="0.25">
      <c r="A6" s="73"/>
      <c r="B6" s="74"/>
      <c r="C6" s="75"/>
      <c r="D6" s="74"/>
      <c r="E6" s="74"/>
      <c r="F6" s="74"/>
      <c r="G6" s="76"/>
      <c r="H6" s="76"/>
      <c r="I6" s="77"/>
      <c r="J6" s="78"/>
      <c r="K6" s="79"/>
      <c r="L6" s="74"/>
      <c r="M6" s="80"/>
      <c r="N6" s="81"/>
    </row>
    <row r="7" spans="1:14" s="87" customFormat="1" x14ac:dyDescent="0.2">
      <c r="A7" s="94" t="s">
        <v>48</v>
      </c>
      <c r="B7" s="95" t="s">
        <v>49</v>
      </c>
      <c r="C7" s="96" t="s">
        <v>50</v>
      </c>
      <c r="D7" s="88"/>
      <c r="E7" s="88"/>
      <c r="F7" s="88"/>
      <c r="G7" s="89"/>
      <c r="H7" s="89"/>
      <c r="I7" s="90"/>
      <c r="J7" s="91"/>
      <c r="K7" s="92"/>
      <c r="L7" s="88"/>
      <c r="M7" s="93"/>
      <c r="N7" s="86"/>
    </row>
    <row r="8" spans="1:14" s="72" customFormat="1" x14ac:dyDescent="0.2">
      <c r="A8" s="105" t="s">
        <v>51</v>
      </c>
      <c r="B8" s="106" t="s">
        <v>52</v>
      </c>
      <c r="C8" s="107" t="s">
        <v>53</v>
      </c>
      <c r="D8" s="98"/>
      <c r="E8" s="98"/>
      <c r="F8" s="98"/>
      <c r="G8" s="100"/>
      <c r="H8" s="100"/>
      <c r="I8" s="101"/>
      <c r="J8" s="102"/>
      <c r="K8" s="103"/>
      <c r="L8" s="98"/>
      <c r="M8" s="104"/>
      <c r="N8" s="43"/>
    </row>
    <row r="9" spans="1:14" s="117" customFormat="1" thickBot="1" x14ac:dyDescent="0.25">
      <c r="A9" s="118" t="s">
        <v>54</v>
      </c>
      <c r="B9" s="119" t="s">
        <v>55</v>
      </c>
      <c r="C9" s="120" t="s">
        <v>56</v>
      </c>
      <c r="D9" s="109"/>
      <c r="E9" s="109"/>
      <c r="F9" s="109"/>
      <c r="G9" s="111"/>
      <c r="H9" s="111"/>
      <c r="I9" s="112"/>
      <c r="J9" s="113"/>
      <c r="K9" s="114"/>
      <c r="L9" s="109"/>
      <c r="M9" s="115"/>
      <c r="N9" s="116"/>
    </row>
    <row r="10" spans="1:14" ht="24" thickTop="1" thickBot="1" x14ac:dyDescent="0.25">
      <c r="A10" s="121" t="s">
        <v>57</v>
      </c>
      <c r="B10" s="122" t="s">
        <v>58</v>
      </c>
      <c r="C10" s="123" t="s">
        <v>59</v>
      </c>
      <c r="D10" s="122" t="s">
        <v>60</v>
      </c>
      <c r="E10" s="124">
        <v>1</v>
      </c>
      <c r="F10" s="125"/>
      <c r="G10" s="126"/>
      <c r="H10" s="18" t="str">
        <f>IF(ISBLANK(G10), "", IF(ISBLANK(F10), ROUND(E10 * ROUND(G10, 2), 2), ROUND(F10 * ROUND(G10, 2), 2)))</f>
        <v/>
      </c>
      <c r="I10" s="127" t="s">
        <v>44</v>
      </c>
      <c r="J10" s="42">
        <v>0.2</v>
      </c>
      <c r="K10" s="49" t="b">
        <f>IF(AND(COUNTIF(TAUXTVA1:TAUXTVA4, J10) = 0, J10 &lt;&gt; 0), FALSE, IF(ISBLANK(J10), FALSE, TRUE))</f>
        <v>1</v>
      </c>
      <c r="L10" s="50" t="b">
        <f>IF(AND(A10 = "9", OR(I10 = "Variante", I10 = "Option")), FALSE, TRUE)</f>
        <v>1</v>
      </c>
      <c r="M10" s="48">
        <f>IF(AND(L10 = TRUE, K10 = TRUE), J10, "")</f>
        <v>0.2</v>
      </c>
    </row>
    <row r="11" spans="1:14" ht="13.5" thickTop="1" x14ac:dyDescent="0.2">
      <c r="A11" s="121" t="s">
        <v>61</v>
      </c>
    </row>
    <row r="12" spans="1:14" s="117" customFormat="1" ht="12" x14ac:dyDescent="0.2">
      <c r="A12" s="118" t="s">
        <v>62</v>
      </c>
      <c r="B12" s="119" t="s">
        <v>55</v>
      </c>
      <c r="C12" s="120" t="s">
        <v>63</v>
      </c>
      <c r="D12" s="109"/>
      <c r="E12" s="109"/>
      <c r="F12" s="109"/>
      <c r="G12" s="111"/>
      <c r="H12" s="111">
        <f>IF(COUNTIF(L9:L11, FALSE) = COUNTIF(A9:A11, "9"), SUMIF(A9:A11, "9", H9:H11), SUMIF(L9:L11, TRUE, H9:H11))</f>
        <v>0</v>
      </c>
      <c r="I12" s="23" t="str">
        <f>IF(AND(COUNTIF(A9:A11, "9") &gt; 0, COUNTIF(L9:L11, FALSE) = COUNTIF(A9:A11, "9")), "Non totalisé", "")</f>
        <v/>
      </c>
      <c r="J12" s="113"/>
      <c r="K12" s="114"/>
      <c r="L12" s="109"/>
      <c r="M12" s="115"/>
      <c r="N12" s="116"/>
    </row>
    <row r="13" spans="1:14" s="117" customFormat="1" ht="12" x14ac:dyDescent="0.2">
      <c r="A13" s="108"/>
      <c r="B13" s="109"/>
      <c r="C13" s="110"/>
      <c r="D13" s="109"/>
      <c r="E13" s="109"/>
      <c r="F13" s="109"/>
      <c r="G13" s="111"/>
      <c r="H13" s="111"/>
      <c r="I13" s="112"/>
      <c r="J13" s="113"/>
      <c r="K13" s="114"/>
      <c r="L13" s="109"/>
      <c r="M13" s="115"/>
      <c r="N13" s="116"/>
    </row>
    <row r="14" spans="1:14" s="72" customFormat="1" x14ac:dyDescent="0.2">
      <c r="A14" s="105" t="s">
        <v>64</v>
      </c>
      <c r="B14" s="106" t="s">
        <v>52</v>
      </c>
      <c r="C14" s="107" t="s">
        <v>65</v>
      </c>
      <c r="D14" s="98"/>
      <c r="E14" s="98"/>
      <c r="F14" s="98"/>
      <c r="G14" s="100"/>
      <c r="H14" s="100">
        <f>IF(COUNTIF(L8:L13, FALSE) = COUNTIF(A8:A13, "9"), SUMIF(A8:A13, "9", H8:H13), SUMIF(L8:L13, TRUE, H8:H13))</f>
        <v>0</v>
      </c>
      <c r="I14" s="23" t="str">
        <f>IF(AND(COUNTIF(A8:A13, "9") &gt; 0, COUNTIF(L8:L13, FALSE) = COUNTIF(A8:A13, "9")), "Non totalisé", "")</f>
        <v/>
      </c>
      <c r="J14" s="102"/>
      <c r="K14" s="103"/>
      <c r="L14" s="98"/>
      <c r="M14" s="104"/>
      <c r="N14" s="43"/>
    </row>
    <row r="15" spans="1:14" s="72" customFormat="1" x14ac:dyDescent="0.2">
      <c r="A15" s="97"/>
      <c r="B15" s="98"/>
      <c r="C15" s="99"/>
      <c r="D15" s="98"/>
      <c r="E15" s="98"/>
      <c r="F15" s="98"/>
      <c r="G15" s="100"/>
      <c r="H15" s="100"/>
      <c r="I15" s="101"/>
      <c r="J15" s="102"/>
      <c r="K15" s="103"/>
      <c r="L15" s="98"/>
      <c r="M15" s="104"/>
      <c r="N15" s="43"/>
    </row>
    <row r="16" spans="1:14" s="72" customFormat="1" x14ac:dyDescent="0.2">
      <c r="A16" s="105" t="s">
        <v>51</v>
      </c>
      <c r="B16" s="106" t="s">
        <v>66</v>
      </c>
      <c r="C16" s="107" t="s">
        <v>67</v>
      </c>
      <c r="D16" s="98"/>
      <c r="E16" s="98"/>
      <c r="F16" s="98"/>
      <c r="G16" s="100"/>
      <c r="H16" s="100"/>
      <c r="I16" s="101"/>
      <c r="J16" s="102"/>
      <c r="K16" s="103"/>
      <c r="L16" s="98"/>
      <c r="M16" s="104"/>
      <c r="N16" s="43"/>
    </row>
    <row r="17" spans="1:14" s="117" customFormat="1" thickBot="1" x14ac:dyDescent="0.25">
      <c r="A17" s="118" t="s">
        <v>54</v>
      </c>
      <c r="B17" s="119" t="s">
        <v>68</v>
      </c>
      <c r="C17" s="120" t="s">
        <v>69</v>
      </c>
      <c r="D17" s="109"/>
      <c r="E17" s="109"/>
      <c r="F17" s="109"/>
      <c r="G17" s="111"/>
      <c r="H17" s="111"/>
      <c r="I17" s="112"/>
      <c r="J17" s="113"/>
      <c r="K17" s="114"/>
      <c r="L17" s="109"/>
      <c r="M17" s="115"/>
      <c r="N17" s="116"/>
    </row>
    <row r="18" spans="1:14" ht="14.25" thickTop="1" thickBot="1" x14ac:dyDescent="0.25">
      <c r="A18" s="121" t="s">
        <v>57</v>
      </c>
      <c r="B18" s="122" t="s">
        <v>70</v>
      </c>
      <c r="C18" s="123" t="s">
        <v>71</v>
      </c>
      <c r="D18" s="122" t="s">
        <v>72</v>
      </c>
      <c r="E18" s="124">
        <v>1</v>
      </c>
      <c r="F18" s="125"/>
      <c r="G18" s="126"/>
      <c r="H18" s="18" t="str">
        <f>IF(ISBLANK(G18), "", IF(ISBLANK(F18), ROUND(E18 * ROUND(G18, 2), 2), ROUND(F18 * ROUND(G18, 2), 2)))</f>
        <v/>
      </c>
      <c r="I18" s="127" t="s">
        <v>44</v>
      </c>
      <c r="J18" s="42">
        <v>0.2</v>
      </c>
      <c r="K18" s="49" t="b">
        <f>IF(AND(COUNTIF(TAUXTVA1:TAUXTVA4, J18) = 0, J18 &lt;&gt; 0), FALSE, IF(ISBLANK(J18), FALSE, TRUE))</f>
        <v>1</v>
      </c>
      <c r="L18" s="50" t="b">
        <f>IF(AND(A18 = "9", OR(I18 = "Variante", I18 = "Option")), FALSE, TRUE)</f>
        <v>1</v>
      </c>
      <c r="M18" s="48">
        <f>IF(AND(L18 = TRUE, K18 = TRUE), J18, "")</f>
        <v>0.2</v>
      </c>
    </row>
    <row r="19" spans="1:14" ht="13.5" thickTop="1" x14ac:dyDescent="0.2">
      <c r="A19" s="121" t="s">
        <v>61</v>
      </c>
    </row>
    <row r="20" spans="1:14" s="117" customFormat="1" ht="12" x14ac:dyDescent="0.2">
      <c r="A20" s="118" t="s">
        <v>62</v>
      </c>
      <c r="B20" s="119" t="s">
        <v>68</v>
      </c>
      <c r="C20" s="120" t="s">
        <v>73</v>
      </c>
      <c r="D20" s="109"/>
      <c r="E20" s="109"/>
      <c r="F20" s="109"/>
      <c r="G20" s="111"/>
      <c r="H20" s="111">
        <f>IF(COUNTIF(L17:L19, FALSE) = COUNTIF(A17:A19, "9"), SUMIF(A17:A19, "9", H17:H19), SUMIF(L17:L19, TRUE, H17:H19))</f>
        <v>0</v>
      </c>
      <c r="I20" s="23" t="str">
        <f>IF(AND(COUNTIF(A17:A19, "9") &gt; 0, COUNTIF(L17:L19, FALSE) = COUNTIF(A17:A19, "9")), "Non totalisé", "")</f>
        <v/>
      </c>
      <c r="J20" s="113"/>
      <c r="K20" s="114"/>
      <c r="L20" s="109"/>
      <c r="M20" s="115"/>
      <c r="N20" s="116"/>
    </row>
    <row r="21" spans="1:14" s="117" customFormat="1" ht="12" x14ac:dyDescent="0.2">
      <c r="A21" s="108"/>
      <c r="B21" s="109"/>
      <c r="C21" s="110"/>
      <c r="D21" s="109"/>
      <c r="E21" s="109"/>
      <c r="F21" s="109"/>
      <c r="G21" s="111"/>
      <c r="H21" s="111"/>
      <c r="I21" s="112"/>
      <c r="J21" s="113"/>
      <c r="K21" s="114"/>
      <c r="L21" s="109"/>
      <c r="M21" s="115"/>
      <c r="N21" s="116"/>
    </row>
    <row r="22" spans="1:14" s="72" customFormat="1" x14ac:dyDescent="0.2">
      <c r="A22" s="105" t="s">
        <v>64</v>
      </c>
      <c r="B22" s="106" t="s">
        <v>66</v>
      </c>
      <c r="C22" s="107" t="s">
        <v>74</v>
      </c>
      <c r="D22" s="98"/>
      <c r="E22" s="98"/>
      <c r="F22" s="98"/>
      <c r="G22" s="100"/>
      <c r="H22" s="100">
        <f>IF(COUNTIF(L16:L21, FALSE) = COUNTIF(A16:A21, "9"), SUMIF(A16:A21, "9", H16:H21), SUMIF(L16:L21, TRUE, H16:H21))</f>
        <v>0</v>
      </c>
      <c r="I22" s="23" t="str">
        <f>IF(AND(COUNTIF(A16:A21, "9") &gt; 0, COUNTIF(L16:L21, FALSE) = COUNTIF(A16:A21, "9")), "Non totalisé", "")</f>
        <v/>
      </c>
      <c r="J22" s="102"/>
      <c r="K22" s="103"/>
      <c r="L22" s="98"/>
      <c r="M22" s="104"/>
      <c r="N22" s="43"/>
    </row>
    <row r="23" spans="1:14" s="72" customFormat="1" x14ac:dyDescent="0.2">
      <c r="A23" s="97"/>
      <c r="B23" s="98"/>
      <c r="C23" s="99"/>
      <c r="D23" s="98"/>
      <c r="E23" s="98"/>
      <c r="F23" s="98"/>
      <c r="G23" s="100"/>
      <c r="H23" s="100"/>
      <c r="I23" s="101"/>
      <c r="J23" s="102"/>
      <c r="K23" s="103"/>
      <c r="L23" s="98"/>
      <c r="M23" s="104"/>
      <c r="N23" s="43"/>
    </row>
    <row r="24" spans="1:14" s="72" customFormat="1" x14ac:dyDescent="0.2">
      <c r="A24" s="105" t="s">
        <v>51</v>
      </c>
      <c r="B24" s="106" t="s">
        <v>75</v>
      </c>
      <c r="C24" s="107" t="s">
        <v>76</v>
      </c>
      <c r="D24" s="98"/>
      <c r="E24" s="98"/>
      <c r="F24" s="98"/>
      <c r="G24" s="100"/>
      <c r="H24" s="100"/>
      <c r="I24" s="101"/>
      <c r="J24" s="102"/>
      <c r="K24" s="103"/>
      <c r="L24" s="98"/>
      <c r="M24" s="104"/>
      <c r="N24" s="43"/>
    </row>
    <row r="25" spans="1:14" s="117" customFormat="1" thickBot="1" x14ac:dyDescent="0.25">
      <c r="A25" s="118" t="s">
        <v>54</v>
      </c>
      <c r="B25" s="119" t="s">
        <v>77</v>
      </c>
      <c r="C25" s="120" t="s">
        <v>78</v>
      </c>
      <c r="D25" s="109"/>
      <c r="E25" s="109"/>
      <c r="F25" s="109"/>
      <c r="G25" s="111"/>
      <c r="H25" s="111"/>
      <c r="I25" s="112"/>
      <c r="J25" s="113"/>
      <c r="K25" s="114"/>
      <c r="L25" s="109"/>
      <c r="M25" s="115"/>
      <c r="N25" s="116"/>
    </row>
    <row r="26" spans="1:14" ht="14.25" thickTop="1" thickBot="1" x14ac:dyDescent="0.25">
      <c r="A26" s="121" t="s">
        <v>57</v>
      </c>
      <c r="B26" s="122" t="s">
        <v>79</v>
      </c>
      <c r="C26" s="123" t="s">
        <v>80</v>
      </c>
      <c r="D26" s="122" t="s">
        <v>60</v>
      </c>
      <c r="E26" s="124">
        <v>1</v>
      </c>
      <c r="F26" s="125"/>
      <c r="G26" s="126"/>
      <c r="H26" s="18" t="str">
        <f>IF(ISBLANK(G26), "", IF(ISBLANK(F26), ROUND(E26 * ROUND(G26, 2), 2), ROUND(F26 * ROUND(G26, 2), 2)))</f>
        <v/>
      </c>
      <c r="I26" s="127" t="s">
        <v>44</v>
      </c>
      <c r="J26" s="42">
        <v>0.2</v>
      </c>
      <c r="K26" s="49" t="b">
        <f>IF(AND(COUNTIF(TAUXTVA1:TAUXTVA4, J26) = 0, J26 &lt;&gt; 0), FALSE, IF(ISBLANK(J26), FALSE, TRUE))</f>
        <v>1</v>
      </c>
      <c r="L26" s="50" t="b">
        <f>IF(AND(A26 = "9", OR(I26 = "Variante", I26 = "Option")), FALSE, TRUE)</f>
        <v>1</v>
      </c>
      <c r="M26" s="48">
        <f>IF(AND(L26 = TRUE, K26 = TRUE), J26, "")</f>
        <v>0.2</v>
      </c>
    </row>
    <row r="27" spans="1:14" ht="13.5" thickTop="1" x14ac:dyDescent="0.2">
      <c r="A27" s="121" t="s">
        <v>61</v>
      </c>
    </row>
    <row r="28" spans="1:14" s="117" customFormat="1" ht="12" x14ac:dyDescent="0.2">
      <c r="A28" s="118" t="s">
        <v>62</v>
      </c>
      <c r="B28" s="119" t="s">
        <v>77</v>
      </c>
      <c r="C28" s="120" t="s">
        <v>81</v>
      </c>
      <c r="D28" s="109"/>
      <c r="E28" s="109"/>
      <c r="F28" s="109"/>
      <c r="G28" s="111"/>
      <c r="H28" s="111">
        <f>IF(COUNTIF(L25:L27, FALSE) = COUNTIF(A25:A27, "9"), SUMIF(A25:A27, "9", H25:H27), SUMIF(L25:L27, TRUE, H25:H27))</f>
        <v>0</v>
      </c>
      <c r="I28" s="23" t="str">
        <f>IF(AND(COUNTIF(A25:A27, "9") &gt; 0, COUNTIF(L25:L27, FALSE) = COUNTIF(A25:A27, "9")), "Non totalisé", "")</f>
        <v/>
      </c>
      <c r="J28" s="113"/>
      <c r="K28" s="114"/>
      <c r="L28" s="109"/>
      <c r="M28" s="115"/>
      <c r="N28" s="116"/>
    </row>
    <row r="29" spans="1:14" s="117" customFormat="1" ht="12" x14ac:dyDescent="0.2">
      <c r="A29" s="108"/>
      <c r="B29" s="109"/>
      <c r="C29" s="110"/>
      <c r="D29" s="109"/>
      <c r="E29" s="109"/>
      <c r="F29" s="109"/>
      <c r="G29" s="111"/>
      <c r="H29" s="111"/>
      <c r="I29" s="112"/>
      <c r="J29" s="113"/>
      <c r="K29" s="114"/>
      <c r="L29" s="109"/>
      <c r="M29" s="115"/>
      <c r="N29" s="116"/>
    </row>
    <row r="30" spans="1:14" s="72" customFormat="1" x14ac:dyDescent="0.2">
      <c r="A30" s="105" t="s">
        <v>64</v>
      </c>
      <c r="B30" s="106" t="s">
        <v>75</v>
      </c>
      <c r="C30" s="107" t="s">
        <v>82</v>
      </c>
      <c r="D30" s="98"/>
      <c r="E30" s="98"/>
      <c r="F30" s="98"/>
      <c r="G30" s="100"/>
      <c r="H30" s="100">
        <f>IF(COUNTIF(L24:L29, FALSE) = COUNTIF(A24:A29, "9"), SUMIF(A24:A29, "9", H24:H29), SUMIF(L24:L29, TRUE, H24:H29))</f>
        <v>0</v>
      </c>
      <c r="I30" s="23" t="str">
        <f>IF(AND(COUNTIF(A24:A29, "9") &gt; 0, COUNTIF(L24:L29, FALSE) = COUNTIF(A24:A29, "9")), "Non totalisé", "")</f>
        <v/>
      </c>
      <c r="J30" s="102"/>
      <c r="K30" s="103"/>
      <c r="L30" s="98"/>
      <c r="M30" s="104"/>
      <c r="N30" s="43"/>
    </row>
    <row r="31" spans="1:14" s="72" customFormat="1" x14ac:dyDescent="0.2">
      <c r="A31" s="97"/>
      <c r="B31" s="98"/>
      <c r="C31" s="99"/>
      <c r="D31" s="98"/>
      <c r="E31" s="98"/>
      <c r="F31" s="98"/>
      <c r="G31" s="100"/>
      <c r="H31" s="100"/>
      <c r="I31" s="101"/>
      <c r="J31" s="102"/>
      <c r="K31" s="103"/>
      <c r="L31" s="98"/>
      <c r="M31" s="104"/>
      <c r="N31" s="43"/>
    </row>
    <row r="32" spans="1:14" s="72" customFormat="1" ht="25.5" x14ac:dyDescent="0.2">
      <c r="A32" s="105" t="s">
        <v>83</v>
      </c>
      <c r="B32" s="106" t="s">
        <v>49</v>
      </c>
      <c r="C32" s="107" t="s">
        <v>84</v>
      </c>
      <c r="D32" s="98"/>
      <c r="E32" s="98"/>
      <c r="F32" s="98"/>
      <c r="G32" s="100"/>
      <c r="H32" s="100">
        <f>IF(COUNTIF(L7:L31, FALSE) = COUNTIF(A7:A31, "9"), SUMIF(A7:A31, "9", H7:H31), SUMIF(L7:L31, TRUE, H7:H31))</f>
        <v>0</v>
      </c>
      <c r="I32" s="23" t="str">
        <f>IF(AND(COUNTIF(A7:A31, "9") &gt; 0, COUNTIF(L7:L31, FALSE) = COUNTIF(A7:A31, "9")), "Non totalisé", "")</f>
        <v/>
      </c>
      <c r="J32" s="102"/>
      <c r="K32" s="103"/>
      <c r="L32" s="98"/>
      <c r="M32" s="104"/>
      <c r="N32" s="43"/>
    </row>
    <row r="33" spans="1:14" s="72" customFormat="1" x14ac:dyDescent="0.2">
      <c r="A33" s="97"/>
      <c r="B33" s="98"/>
      <c r="C33" s="99"/>
      <c r="D33" s="98"/>
      <c r="E33" s="98"/>
      <c r="F33" s="98"/>
      <c r="G33" s="100"/>
      <c r="H33" s="100"/>
      <c r="I33" s="101"/>
      <c r="J33" s="102"/>
      <c r="K33" s="103"/>
      <c r="L33" s="98"/>
      <c r="M33" s="104"/>
      <c r="N33" s="43"/>
    </row>
    <row r="34" spans="1:14" s="87" customFormat="1" x14ac:dyDescent="0.2">
      <c r="A34" s="94" t="s">
        <v>48</v>
      </c>
      <c r="B34" s="95" t="s">
        <v>85</v>
      </c>
      <c r="C34" s="96" t="s">
        <v>86</v>
      </c>
      <c r="D34" s="88"/>
      <c r="E34" s="88"/>
      <c r="F34" s="88"/>
      <c r="G34" s="89"/>
      <c r="H34" s="89"/>
      <c r="I34" s="90"/>
      <c r="J34" s="91"/>
      <c r="K34" s="92"/>
      <c r="L34" s="88"/>
      <c r="M34" s="93"/>
      <c r="N34" s="86"/>
    </row>
    <row r="35" spans="1:14" s="72" customFormat="1" x14ac:dyDescent="0.2">
      <c r="A35" s="105" t="s">
        <v>51</v>
      </c>
      <c r="B35" s="106" t="s">
        <v>87</v>
      </c>
      <c r="C35" s="107" t="s">
        <v>88</v>
      </c>
      <c r="D35" s="98"/>
      <c r="E35" s="98"/>
      <c r="F35" s="98"/>
      <c r="G35" s="100"/>
      <c r="H35" s="100"/>
      <c r="I35" s="101"/>
      <c r="J35" s="102"/>
      <c r="K35" s="103"/>
      <c r="L35" s="98"/>
      <c r="M35" s="104"/>
      <c r="N35" s="43"/>
    </row>
    <row r="36" spans="1:14" s="117" customFormat="1" thickBot="1" x14ac:dyDescent="0.25">
      <c r="A36" s="118" t="s">
        <v>54</v>
      </c>
      <c r="B36" s="119" t="s">
        <v>89</v>
      </c>
      <c r="C36" s="120" t="s">
        <v>90</v>
      </c>
      <c r="D36" s="109"/>
      <c r="E36" s="109"/>
      <c r="F36" s="109"/>
      <c r="G36" s="111"/>
      <c r="H36" s="111"/>
      <c r="I36" s="112"/>
      <c r="J36" s="113"/>
      <c r="K36" s="114"/>
      <c r="L36" s="109"/>
      <c r="M36" s="115"/>
      <c r="N36" s="116"/>
    </row>
    <row r="37" spans="1:14" ht="14.25" thickTop="1" thickBot="1" x14ac:dyDescent="0.25">
      <c r="A37" s="121" t="s">
        <v>57</v>
      </c>
      <c r="B37" s="122" t="s">
        <v>91</v>
      </c>
      <c r="C37" s="123" t="s">
        <v>92</v>
      </c>
      <c r="D37" s="122" t="s">
        <v>60</v>
      </c>
      <c r="E37" s="124">
        <v>1</v>
      </c>
      <c r="F37" s="125"/>
      <c r="G37" s="126"/>
      <c r="H37" s="18" t="str">
        <f>IF(ISBLANK(G37), "", IF(ISBLANK(F37), ROUND(E37 * ROUND(G37, 2), 2), ROUND(F37 * ROUND(G37, 2), 2)))</f>
        <v/>
      </c>
      <c r="I37" s="127" t="s">
        <v>44</v>
      </c>
      <c r="J37" s="42">
        <v>0.2</v>
      </c>
      <c r="K37" s="49" t="b">
        <f>IF(AND(COUNTIF(TAUXTVA1:TAUXTVA4, J37) = 0, J37 &lt;&gt; 0), FALSE, IF(ISBLANK(J37), FALSE, TRUE))</f>
        <v>1</v>
      </c>
      <c r="L37" s="50" t="b">
        <f>IF(AND(A37 = "9", OR(I37 = "Variante", I37 = "Option")), FALSE, TRUE)</f>
        <v>1</v>
      </c>
      <c r="M37" s="48">
        <f>IF(AND(L37 = TRUE, K37 = TRUE), J37, "")</f>
        <v>0.2</v>
      </c>
    </row>
    <row r="38" spans="1:14" ht="23.25" thickTop="1" x14ac:dyDescent="0.2">
      <c r="A38" s="121" t="s">
        <v>93</v>
      </c>
      <c r="C38" s="123" t="s">
        <v>94</v>
      </c>
    </row>
    <row r="39" spans="1:14" ht="13.5" thickBot="1" x14ac:dyDescent="0.25">
      <c r="A39" s="121" t="s">
        <v>61</v>
      </c>
    </row>
    <row r="40" spans="1:14" ht="14.25" thickTop="1" thickBot="1" x14ac:dyDescent="0.25">
      <c r="A40" s="121" t="s">
        <v>57</v>
      </c>
      <c r="B40" s="122" t="s">
        <v>95</v>
      </c>
      <c r="C40" s="123" t="s">
        <v>96</v>
      </c>
      <c r="D40" s="122" t="s">
        <v>60</v>
      </c>
      <c r="E40" s="124">
        <v>1</v>
      </c>
      <c r="F40" s="125"/>
      <c r="G40" s="126"/>
      <c r="H40" s="18" t="str">
        <f>IF(ISBLANK(G40), "", IF(ISBLANK(F40), ROUND(E40 * ROUND(G40, 2), 2), ROUND(F40 * ROUND(G40, 2), 2)))</f>
        <v/>
      </c>
      <c r="I40" s="127" t="s">
        <v>44</v>
      </c>
      <c r="J40" s="42">
        <v>0.2</v>
      </c>
      <c r="K40" s="49" t="b">
        <f>IF(AND(COUNTIF(TAUXTVA1:TAUXTVA4, J40) = 0, J40 &lt;&gt; 0), FALSE, IF(ISBLANK(J40), FALSE, TRUE))</f>
        <v>1</v>
      </c>
      <c r="L40" s="50" t="b">
        <f>IF(AND(A40 = "9", OR(I40 = "Variante", I40 = "Option")), FALSE, TRUE)</f>
        <v>1</v>
      </c>
      <c r="M40" s="48">
        <f>IF(AND(L40 = TRUE, K40 = TRUE), J40, "")</f>
        <v>0.2</v>
      </c>
    </row>
    <row r="41" spans="1:14" ht="13.5" thickTop="1" x14ac:dyDescent="0.2">
      <c r="A41" s="121" t="s">
        <v>93</v>
      </c>
      <c r="C41" s="123" t="s">
        <v>97</v>
      </c>
    </row>
    <row r="42" spans="1:14" ht="13.5" thickBot="1" x14ac:dyDescent="0.25">
      <c r="A42" s="121" t="s">
        <v>61</v>
      </c>
    </row>
    <row r="43" spans="1:14" ht="14.25" thickTop="1" thickBot="1" x14ac:dyDescent="0.25">
      <c r="A43" s="121" t="s">
        <v>57</v>
      </c>
      <c r="B43" s="122" t="s">
        <v>98</v>
      </c>
      <c r="C43" s="123" t="s">
        <v>99</v>
      </c>
      <c r="D43" s="122" t="s">
        <v>60</v>
      </c>
      <c r="E43" s="124">
        <v>1</v>
      </c>
      <c r="F43" s="125"/>
      <c r="G43" s="126"/>
      <c r="H43" s="18" t="str">
        <f>IF(ISBLANK(G43), "", IF(ISBLANK(F43), ROUND(E43 * ROUND(G43, 2), 2), ROUND(F43 * ROUND(G43, 2), 2)))</f>
        <v/>
      </c>
      <c r="I43" s="127" t="s">
        <v>44</v>
      </c>
      <c r="J43" s="42">
        <v>0.2</v>
      </c>
      <c r="K43" s="49" t="b">
        <f>IF(AND(COUNTIF(TAUXTVA1:TAUXTVA4, J43) = 0, J43 &lt;&gt; 0), FALSE, IF(ISBLANK(J43), FALSE, TRUE))</f>
        <v>1</v>
      </c>
      <c r="L43" s="50" t="b">
        <f>IF(AND(A43 = "9", OR(I43 = "Variante", I43 = "Option")), FALSE, TRUE)</f>
        <v>1</v>
      </c>
      <c r="M43" s="48">
        <f>IF(AND(L43 = TRUE, K43 = TRUE), J43, "")</f>
        <v>0.2</v>
      </c>
    </row>
    <row r="44" spans="1:14" ht="13.5" thickTop="1" x14ac:dyDescent="0.2">
      <c r="A44" s="121" t="s">
        <v>93</v>
      </c>
      <c r="C44" s="123" t="s">
        <v>100</v>
      </c>
    </row>
    <row r="45" spans="1:14" x14ac:dyDescent="0.2">
      <c r="A45" s="121" t="s">
        <v>61</v>
      </c>
    </row>
    <row r="46" spans="1:14" s="117" customFormat="1" ht="12" x14ac:dyDescent="0.2">
      <c r="A46" s="118" t="s">
        <v>62</v>
      </c>
      <c r="B46" s="119" t="s">
        <v>89</v>
      </c>
      <c r="C46" s="120" t="s">
        <v>101</v>
      </c>
      <c r="D46" s="109"/>
      <c r="E46" s="109"/>
      <c r="F46" s="109"/>
      <c r="G46" s="111"/>
      <c r="H46" s="111">
        <f>IF(COUNTIF(L36:L45, FALSE) = COUNTIF(A36:A45, "9"), SUMIF(A36:A45, "9", H36:H45), SUMIF(L36:L45, TRUE, H36:H45))</f>
        <v>0</v>
      </c>
      <c r="I46" s="23" t="str">
        <f>IF(AND(COUNTIF(A36:A45, "9") &gt; 0, COUNTIF(L36:L45, FALSE) = COUNTIF(A36:A45, "9")), "Non totalisé", "")</f>
        <v/>
      </c>
      <c r="J46" s="113"/>
      <c r="K46" s="114"/>
      <c r="L46" s="109"/>
      <c r="M46" s="115"/>
      <c r="N46" s="116"/>
    </row>
    <row r="47" spans="1:14" s="117" customFormat="1" ht="12" x14ac:dyDescent="0.2">
      <c r="A47" s="108"/>
      <c r="B47" s="109"/>
      <c r="C47" s="110"/>
      <c r="D47" s="109"/>
      <c r="E47" s="109"/>
      <c r="F47" s="109"/>
      <c r="G47" s="111"/>
      <c r="H47" s="111"/>
      <c r="I47" s="112"/>
      <c r="J47" s="113"/>
      <c r="K47" s="114"/>
      <c r="L47" s="109"/>
      <c r="M47" s="115"/>
      <c r="N47" s="116"/>
    </row>
    <row r="48" spans="1:14" s="72" customFormat="1" x14ac:dyDescent="0.2">
      <c r="A48" s="105" t="s">
        <v>64</v>
      </c>
      <c r="B48" s="106" t="s">
        <v>87</v>
      </c>
      <c r="C48" s="107" t="s">
        <v>102</v>
      </c>
      <c r="D48" s="98"/>
      <c r="E48" s="98"/>
      <c r="F48" s="98"/>
      <c r="G48" s="100"/>
      <c r="H48" s="100">
        <f>IF(COUNTIF(L35:L47, FALSE) = COUNTIF(A35:A47, "9"), SUMIF(A35:A47, "9", H35:H47), SUMIF(L35:L47, TRUE, H35:H47))</f>
        <v>0</v>
      </c>
      <c r="I48" s="23" t="str">
        <f>IF(AND(COUNTIF(A35:A47, "9") &gt; 0, COUNTIF(L35:L47, FALSE) = COUNTIF(A35:A47, "9")), "Non totalisé", "")</f>
        <v/>
      </c>
      <c r="J48" s="102"/>
      <c r="K48" s="103"/>
      <c r="L48" s="98"/>
      <c r="M48" s="104"/>
      <c r="N48" s="43"/>
    </row>
    <row r="49" spans="1:14" s="72" customFormat="1" x14ac:dyDescent="0.2">
      <c r="A49" s="97"/>
      <c r="B49" s="98"/>
      <c r="C49" s="99"/>
      <c r="D49" s="98"/>
      <c r="E49" s="98"/>
      <c r="F49" s="98"/>
      <c r="G49" s="100"/>
      <c r="H49" s="100"/>
      <c r="I49" s="101"/>
      <c r="J49" s="102"/>
      <c r="K49" s="103"/>
      <c r="L49" s="98"/>
      <c r="M49" s="104"/>
      <c r="N49" s="43"/>
    </row>
    <row r="50" spans="1:14" s="72" customFormat="1" x14ac:dyDescent="0.2">
      <c r="A50" s="105" t="s">
        <v>83</v>
      </c>
      <c r="B50" s="106" t="s">
        <v>85</v>
      </c>
      <c r="C50" s="107" t="s">
        <v>103</v>
      </c>
      <c r="D50" s="98"/>
      <c r="E50" s="98"/>
      <c r="F50" s="98"/>
      <c r="G50" s="100"/>
      <c r="H50" s="100">
        <f>IF(COUNTIF(L34:L49, FALSE) = COUNTIF(A34:A49, "9"), SUMIF(A34:A49, "9", H34:H49), SUMIF(L34:L49, TRUE, H34:H49))</f>
        <v>0</v>
      </c>
      <c r="I50" s="23" t="str">
        <f>IF(AND(COUNTIF(A34:A49, "9") &gt; 0, COUNTIF(L34:L49, FALSE) = COUNTIF(A34:A49, "9")), "Non totalisé", "")</f>
        <v/>
      </c>
      <c r="J50" s="102"/>
      <c r="K50" s="103"/>
      <c r="L50" s="98"/>
      <c r="M50" s="104"/>
      <c r="N50" s="43"/>
    </row>
    <row r="51" spans="1:14" s="72" customFormat="1" x14ac:dyDescent="0.2">
      <c r="A51" s="97"/>
      <c r="B51" s="98"/>
      <c r="C51" s="99"/>
      <c r="D51" s="98"/>
      <c r="E51" s="98"/>
      <c r="F51" s="98"/>
      <c r="G51" s="100"/>
      <c r="H51" s="100"/>
      <c r="I51" s="101"/>
      <c r="J51" s="102"/>
      <c r="K51" s="103"/>
      <c r="L51" s="98"/>
      <c r="M51" s="104"/>
      <c r="N51" s="43"/>
    </row>
    <row r="52" spans="1:14" s="87" customFormat="1" x14ac:dyDescent="0.2">
      <c r="A52" s="94" t="s">
        <v>48</v>
      </c>
      <c r="B52" s="95" t="s">
        <v>104</v>
      </c>
      <c r="C52" s="96" t="s">
        <v>105</v>
      </c>
      <c r="D52" s="88"/>
      <c r="E52" s="88"/>
      <c r="F52" s="88"/>
      <c r="G52" s="89"/>
      <c r="H52" s="89"/>
      <c r="I52" s="90"/>
      <c r="J52" s="91"/>
      <c r="K52" s="92"/>
      <c r="L52" s="88"/>
      <c r="M52" s="93"/>
      <c r="N52" s="86"/>
    </row>
    <row r="53" spans="1:14" s="72" customFormat="1" x14ac:dyDescent="0.2">
      <c r="A53" s="105" t="s">
        <v>51</v>
      </c>
      <c r="B53" s="106" t="s">
        <v>106</v>
      </c>
      <c r="C53" s="107" t="s">
        <v>107</v>
      </c>
      <c r="D53" s="98"/>
      <c r="E53" s="98"/>
      <c r="F53" s="98"/>
      <c r="G53" s="100"/>
      <c r="H53" s="100"/>
      <c r="I53" s="101"/>
      <c r="J53" s="102"/>
      <c r="K53" s="103"/>
      <c r="L53" s="98"/>
      <c r="M53" s="104"/>
      <c r="N53" s="43"/>
    </row>
    <row r="54" spans="1:14" s="117" customFormat="1" thickBot="1" x14ac:dyDescent="0.25">
      <c r="A54" s="118" t="s">
        <v>54</v>
      </c>
      <c r="B54" s="119" t="s">
        <v>108</v>
      </c>
      <c r="C54" s="120" t="s">
        <v>109</v>
      </c>
      <c r="D54" s="109"/>
      <c r="E54" s="109"/>
      <c r="F54" s="109"/>
      <c r="G54" s="111"/>
      <c r="H54" s="111"/>
      <c r="I54" s="112"/>
      <c r="J54" s="113"/>
      <c r="K54" s="114"/>
      <c r="L54" s="109"/>
      <c r="M54" s="115"/>
      <c r="N54" s="116"/>
    </row>
    <row r="55" spans="1:14" ht="14.25" thickTop="1" thickBot="1" x14ac:dyDescent="0.25">
      <c r="A55" s="121" t="s">
        <v>57</v>
      </c>
      <c r="B55" s="122" t="s">
        <v>110</v>
      </c>
      <c r="C55" s="123" t="s">
        <v>111</v>
      </c>
      <c r="D55" s="122" t="s">
        <v>112</v>
      </c>
      <c r="E55" s="128">
        <v>98.33</v>
      </c>
      <c r="F55" s="125"/>
      <c r="G55" s="126"/>
      <c r="H55" s="18" t="str">
        <f>IF(ISBLANK(G55), "", IF(ISBLANK(F55), ROUND(E55 * ROUND(G55, 2), 2), ROUND(F55 * ROUND(G55, 2), 2)))</f>
        <v/>
      </c>
      <c r="I55" s="127" t="s">
        <v>44</v>
      </c>
      <c r="J55" s="42">
        <v>0.2</v>
      </c>
      <c r="K55" s="49" t="b">
        <f>IF(AND(COUNTIF(TAUXTVA1:TAUXTVA4, J55) = 0, J55 &lt;&gt; 0), FALSE, IF(ISBLANK(J55), FALSE, TRUE))</f>
        <v>1</v>
      </c>
      <c r="L55" s="50" t="b">
        <f>IF(AND(A55 = "9", OR(I55 = "Variante", I55 = "Option")), FALSE, TRUE)</f>
        <v>1</v>
      </c>
      <c r="M55" s="48">
        <f>IF(AND(L55 = TRUE, K55 = TRUE), J55, "")</f>
        <v>0.2</v>
      </c>
    </row>
    <row r="56" spans="1:14" ht="13.5" thickTop="1" x14ac:dyDescent="0.2">
      <c r="A56" s="121" t="s">
        <v>93</v>
      </c>
      <c r="C56" s="123" t="s">
        <v>113</v>
      </c>
    </row>
    <row r="57" spans="1:14" x14ac:dyDescent="0.2">
      <c r="A57" s="121" t="s">
        <v>61</v>
      </c>
    </row>
    <row r="58" spans="1:14" s="117" customFormat="1" ht="12" x14ac:dyDescent="0.2">
      <c r="A58" s="118" t="s">
        <v>62</v>
      </c>
      <c r="B58" s="119" t="s">
        <v>108</v>
      </c>
      <c r="C58" s="120" t="s">
        <v>114</v>
      </c>
      <c r="D58" s="109"/>
      <c r="E58" s="109"/>
      <c r="F58" s="109"/>
      <c r="G58" s="111"/>
      <c r="H58" s="111">
        <f>IF(COUNTIF(L54:L57, FALSE) = COUNTIF(A54:A57, "9"), SUMIF(A54:A57, "9", H54:H57), SUMIF(L54:L57, TRUE, H54:H57))</f>
        <v>0</v>
      </c>
      <c r="I58" s="23" t="str">
        <f>IF(AND(COUNTIF(A54:A57, "9") &gt; 0, COUNTIF(L54:L57, FALSE) = COUNTIF(A54:A57, "9")), "Non totalisé", "")</f>
        <v/>
      </c>
      <c r="J58" s="113"/>
      <c r="K58" s="114"/>
      <c r="L58" s="109"/>
      <c r="M58" s="115"/>
      <c r="N58" s="116"/>
    </row>
    <row r="59" spans="1:14" s="117" customFormat="1" ht="12" x14ac:dyDescent="0.2">
      <c r="A59" s="108"/>
      <c r="B59" s="109"/>
      <c r="C59" s="110"/>
      <c r="D59" s="109"/>
      <c r="E59" s="109"/>
      <c r="F59" s="109"/>
      <c r="G59" s="111"/>
      <c r="H59" s="111"/>
      <c r="I59" s="112"/>
      <c r="J59" s="113"/>
      <c r="K59" s="114"/>
      <c r="L59" s="109"/>
      <c r="M59" s="115"/>
      <c r="N59" s="116"/>
    </row>
    <row r="60" spans="1:14" s="117" customFormat="1" thickBot="1" x14ac:dyDescent="0.25">
      <c r="A60" s="118" t="s">
        <v>54</v>
      </c>
      <c r="B60" s="119" t="s">
        <v>115</v>
      </c>
      <c r="C60" s="120" t="s">
        <v>116</v>
      </c>
      <c r="D60" s="109"/>
      <c r="E60" s="109"/>
      <c r="F60" s="109"/>
      <c r="G60" s="111"/>
      <c r="H60" s="111"/>
      <c r="I60" s="112"/>
      <c r="J60" s="113"/>
      <c r="K60" s="114"/>
      <c r="L60" s="109"/>
      <c r="M60" s="115"/>
      <c r="N60" s="116"/>
    </row>
    <row r="61" spans="1:14" ht="14.25" thickTop="1" thickBot="1" x14ac:dyDescent="0.25">
      <c r="A61" s="121" t="s">
        <v>57</v>
      </c>
      <c r="B61" s="122" t="s">
        <v>117</v>
      </c>
      <c r="C61" s="123" t="s">
        <v>118</v>
      </c>
      <c r="D61" s="122" t="s">
        <v>112</v>
      </c>
      <c r="E61" s="128">
        <v>36.869999999999997</v>
      </c>
      <c r="F61" s="125"/>
      <c r="G61" s="126"/>
      <c r="H61" s="18" t="str">
        <f>IF(ISBLANK(G61), "", IF(ISBLANK(F61), ROUND(E61 * ROUND(G61, 2), 2), ROUND(F61 * ROUND(G61, 2), 2)))</f>
        <v/>
      </c>
      <c r="I61" s="127" t="s">
        <v>44</v>
      </c>
      <c r="J61" s="42">
        <v>0.2</v>
      </c>
      <c r="K61" s="49" t="b">
        <f>IF(AND(COUNTIF(TAUXTVA1:TAUXTVA4, J61) = 0, J61 &lt;&gt; 0), FALSE, IF(ISBLANK(J61), FALSE, TRUE))</f>
        <v>1</v>
      </c>
      <c r="L61" s="50" t="b">
        <f>IF(AND(A61 = "9", OR(I61 = "Variante", I61 = "Option")), FALSE, TRUE)</f>
        <v>1</v>
      </c>
      <c r="M61" s="48">
        <f>IF(AND(L61 = TRUE, K61 = TRUE), J61, "")</f>
        <v>0.2</v>
      </c>
    </row>
    <row r="62" spans="1:14" ht="13.5" thickTop="1" x14ac:dyDescent="0.2">
      <c r="A62" s="121" t="s">
        <v>93</v>
      </c>
      <c r="C62" s="123" t="s">
        <v>119</v>
      </c>
    </row>
    <row r="63" spans="1:14" x14ac:dyDescent="0.2">
      <c r="A63" s="121" t="s">
        <v>61</v>
      </c>
    </row>
    <row r="64" spans="1:14" s="117" customFormat="1" ht="12" x14ac:dyDescent="0.2">
      <c r="A64" s="118" t="s">
        <v>62</v>
      </c>
      <c r="B64" s="119" t="s">
        <v>115</v>
      </c>
      <c r="C64" s="120" t="s">
        <v>120</v>
      </c>
      <c r="D64" s="109"/>
      <c r="E64" s="109"/>
      <c r="F64" s="109"/>
      <c r="G64" s="111"/>
      <c r="H64" s="111">
        <f>IF(COUNTIF(L60:L63, FALSE) = COUNTIF(A60:A63, "9"), SUMIF(A60:A63, "9", H60:H63), SUMIF(L60:L63, TRUE, H60:H63))</f>
        <v>0</v>
      </c>
      <c r="I64" s="23" t="str">
        <f>IF(AND(COUNTIF(A60:A63, "9") &gt; 0, COUNTIF(L60:L63, FALSE) = COUNTIF(A60:A63, "9")), "Non totalisé", "")</f>
        <v/>
      </c>
      <c r="J64" s="113"/>
      <c r="K64" s="114"/>
      <c r="L64" s="109"/>
      <c r="M64" s="115"/>
      <c r="N64" s="116"/>
    </row>
    <row r="65" spans="1:14" s="117" customFormat="1" ht="12" x14ac:dyDescent="0.2">
      <c r="A65" s="108"/>
      <c r="B65" s="109"/>
      <c r="C65" s="110"/>
      <c r="D65" s="109"/>
      <c r="E65" s="109"/>
      <c r="F65" s="109"/>
      <c r="G65" s="111"/>
      <c r="H65" s="111"/>
      <c r="I65" s="112"/>
      <c r="J65" s="113"/>
      <c r="K65" s="114"/>
      <c r="L65" s="109"/>
      <c r="M65" s="115"/>
      <c r="N65" s="116"/>
    </row>
    <row r="66" spans="1:14" s="72" customFormat="1" x14ac:dyDescent="0.2">
      <c r="A66" s="105" t="s">
        <v>64</v>
      </c>
      <c r="B66" s="106" t="s">
        <v>106</v>
      </c>
      <c r="C66" s="107" t="s">
        <v>121</v>
      </c>
      <c r="D66" s="98"/>
      <c r="E66" s="98"/>
      <c r="F66" s="98"/>
      <c r="G66" s="100"/>
      <c r="H66" s="100">
        <f>IF(COUNTIF(L53:L65, FALSE) = COUNTIF(A53:A65, "9"), SUMIF(A53:A65, "9", H53:H65), SUMIF(L53:L65, TRUE, H53:H65))</f>
        <v>0</v>
      </c>
      <c r="I66" s="23" t="str">
        <f>IF(AND(COUNTIF(A53:A65, "9") &gt; 0, COUNTIF(L53:L65, FALSE) = COUNTIF(A53:A65, "9")), "Non totalisé", "")</f>
        <v/>
      </c>
      <c r="J66" s="102"/>
      <c r="K66" s="103"/>
      <c r="L66" s="98"/>
      <c r="M66" s="104"/>
      <c r="N66" s="43"/>
    </row>
    <row r="67" spans="1:14" s="72" customFormat="1" x14ac:dyDescent="0.2">
      <c r="A67" s="97"/>
      <c r="B67" s="98"/>
      <c r="C67" s="99"/>
      <c r="D67" s="98"/>
      <c r="E67" s="98"/>
      <c r="F67" s="98"/>
      <c r="G67" s="100"/>
      <c r="H67" s="100"/>
      <c r="I67" s="101"/>
      <c r="J67" s="102"/>
      <c r="K67" s="103"/>
      <c r="L67" s="98"/>
      <c r="M67" s="104"/>
      <c r="N67" s="43"/>
    </row>
    <row r="68" spans="1:14" s="72" customFormat="1" x14ac:dyDescent="0.2">
      <c r="A68" s="105" t="s">
        <v>51</v>
      </c>
      <c r="B68" s="106" t="s">
        <v>122</v>
      </c>
      <c r="C68" s="107" t="s">
        <v>123</v>
      </c>
      <c r="D68" s="98"/>
      <c r="E68" s="98"/>
      <c r="F68" s="98"/>
      <c r="G68" s="100"/>
      <c r="H68" s="100"/>
      <c r="I68" s="101"/>
      <c r="J68" s="102"/>
      <c r="K68" s="103"/>
      <c r="L68" s="98"/>
      <c r="M68" s="104"/>
      <c r="N68" s="43"/>
    </row>
    <row r="69" spans="1:14" s="117" customFormat="1" thickBot="1" x14ac:dyDescent="0.25">
      <c r="A69" s="118" t="s">
        <v>54</v>
      </c>
      <c r="B69" s="119" t="s">
        <v>124</v>
      </c>
      <c r="C69" s="120" t="s">
        <v>125</v>
      </c>
      <c r="D69" s="109"/>
      <c r="E69" s="109"/>
      <c r="F69" s="109"/>
      <c r="G69" s="111"/>
      <c r="H69" s="111"/>
      <c r="I69" s="112"/>
      <c r="J69" s="113"/>
      <c r="K69" s="114"/>
      <c r="L69" s="109"/>
      <c r="M69" s="115"/>
      <c r="N69" s="116"/>
    </row>
    <row r="70" spans="1:14" ht="14.25" thickTop="1" thickBot="1" x14ac:dyDescent="0.25">
      <c r="A70" s="121" t="s">
        <v>57</v>
      </c>
      <c r="B70" s="122" t="s">
        <v>126</v>
      </c>
      <c r="C70" s="123" t="s">
        <v>127</v>
      </c>
      <c r="D70" s="122" t="s">
        <v>60</v>
      </c>
      <c r="E70" s="124">
        <v>1</v>
      </c>
      <c r="F70" s="125"/>
      <c r="G70" s="126"/>
      <c r="H70" s="18" t="str">
        <f>IF(ISBLANK(G70), "", IF(ISBLANK(F70), ROUND(E70 * ROUND(G70, 2), 2), ROUND(F70 * ROUND(G70, 2), 2)))</f>
        <v/>
      </c>
      <c r="I70" s="127" t="s">
        <v>44</v>
      </c>
      <c r="J70" s="42">
        <v>0.2</v>
      </c>
      <c r="K70" s="49" t="b">
        <f>IF(AND(COUNTIF(TAUXTVA1:TAUXTVA4, J70) = 0, J70 &lt;&gt; 0), FALSE, IF(ISBLANK(J70), FALSE, TRUE))</f>
        <v>1</v>
      </c>
      <c r="L70" s="50" t="b">
        <f>IF(AND(A70 = "9", OR(I70 = "Variante", I70 = "Option")), FALSE, TRUE)</f>
        <v>1</v>
      </c>
      <c r="M70" s="48">
        <f>IF(AND(L70 = TRUE, K70 = TRUE), J70, "")</f>
        <v>0.2</v>
      </c>
    </row>
    <row r="71" spans="1:14" ht="23.25" thickTop="1" x14ac:dyDescent="0.2">
      <c r="A71" s="121" t="s">
        <v>93</v>
      </c>
      <c r="C71" s="123" t="s">
        <v>128</v>
      </c>
    </row>
    <row r="72" spans="1:14" x14ac:dyDescent="0.2">
      <c r="A72" s="121" t="s">
        <v>61</v>
      </c>
    </row>
    <row r="73" spans="1:14" s="117" customFormat="1" ht="12" x14ac:dyDescent="0.2">
      <c r="A73" s="118" t="s">
        <v>62</v>
      </c>
      <c r="B73" s="119" t="s">
        <v>124</v>
      </c>
      <c r="C73" s="120" t="s">
        <v>129</v>
      </c>
      <c r="D73" s="109"/>
      <c r="E73" s="109"/>
      <c r="F73" s="109"/>
      <c r="G73" s="111"/>
      <c r="H73" s="111">
        <f>IF(COUNTIF(L69:L72, FALSE) = COUNTIF(A69:A72, "9"), SUMIF(A69:A72, "9", H69:H72), SUMIF(L69:L72, TRUE, H69:H72))</f>
        <v>0</v>
      </c>
      <c r="I73" s="23" t="str">
        <f>IF(AND(COUNTIF(A69:A72, "9") &gt; 0, COUNTIF(L69:L72, FALSE) = COUNTIF(A69:A72, "9")), "Non totalisé", "")</f>
        <v/>
      </c>
      <c r="J73" s="113"/>
      <c r="K73" s="114"/>
      <c r="L73" s="109"/>
      <c r="M73" s="115"/>
      <c r="N73" s="116"/>
    </row>
    <row r="74" spans="1:14" s="117" customFormat="1" ht="12" x14ac:dyDescent="0.2">
      <c r="A74" s="108"/>
      <c r="B74" s="109"/>
      <c r="C74" s="110"/>
      <c r="D74" s="109"/>
      <c r="E74" s="109"/>
      <c r="F74" s="109"/>
      <c r="G74" s="111"/>
      <c r="H74" s="111"/>
      <c r="I74" s="112"/>
      <c r="J74" s="113"/>
      <c r="K74" s="114"/>
      <c r="L74" s="109"/>
      <c r="M74" s="115"/>
      <c r="N74" s="116"/>
    </row>
    <row r="75" spans="1:14" s="72" customFormat="1" x14ac:dyDescent="0.2">
      <c r="A75" s="105" t="s">
        <v>64</v>
      </c>
      <c r="B75" s="106" t="s">
        <v>122</v>
      </c>
      <c r="C75" s="107" t="s">
        <v>130</v>
      </c>
      <c r="D75" s="98"/>
      <c r="E75" s="98"/>
      <c r="F75" s="98"/>
      <c r="G75" s="100"/>
      <c r="H75" s="100">
        <f>IF(COUNTIF(L68:L74, FALSE) = COUNTIF(A68:A74, "9"), SUMIF(A68:A74, "9", H68:H74), SUMIF(L68:L74, TRUE, H68:H74))</f>
        <v>0</v>
      </c>
      <c r="I75" s="23" t="str">
        <f>IF(AND(COUNTIF(A68:A74, "9") &gt; 0, COUNTIF(L68:L74, FALSE) = COUNTIF(A68:A74, "9")), "Non totalisé", "")</f>
        <v/>
      </c>
      <c r="J75" s="102"/>
      <c r="K75" s="103"/>
      <c r="L75" s="98"/>
      <c r="M75" s="104"/>
      <c r="N75" s="43"/>
    </row>
    <row r="76" spans="1:14" s="72" customFormat="1" x14ac:dyDescent="0.2">
      <c r="A76" s="97"/>
      <c r="B76" s="98"/>
      <c r="C76" s="99"/>
      <c r="D76" s="98"/>
      <c r="E76" s="98"/>
      <c r="F76" s="98"/>
      <c r="G76" s="100"/>
      <c r="H76" s="100"/>
      <c r="I76" s="101"/>
      <c r="J76" s="102"/>
      <c r="K76" s="103"/>
      <c r="L76" s="98"/>
      <c r="M76" s="104"/>
      <c r="N76" s="43"/>
    </row>
    <row r="77" spans="1:14" s="72" customFormat="1" ht="25.5" x14ac:dyDescent="0.2">
      <c r="A77" s="105" t="s">
        <v>51</v>
      </c>
      <c r="B77" s="106" t="s">
        <v>131</v>
      </c>
      <c r="C77" s="107" t="s">
        <v>132</v>
      </c>
      <c r="D77" s="98"/>
      <c r="E77" s="98"/>
      <c r="F77" s="98"/>
      <c r="G77" s="100"/>
      <c r="H77" s="100"/>
      <c r="I77" s="101"/>
      <c r="J77" s="102"/>
      <c r="K77" s="103"/>
      <c r="L77" s="98"/>
      <c r="M77" s="104"/>
      <c r="N77" s="43"/>
    </row>
    <row r="78" spans="1:14" s="117" customFormat="1" thickBot="1" x14ac:dyDescent="0.25">
      <c r="A78" s="118" t="s">
        <v>54</v>
      </c>
      <c r="B78" s="119" t="s">
        <v>133</v>
      </c>
      <c r="C78" s="120" t="s">
        <v>134</v>
      </c>
      <c r="D78" s="109"/>
      <c r="E78" s="109"/>
      <c r="F78" s="109"/>
      <c r="G78" s="111"/>
      <c r="H78" s="111"/>
      <c r="I78" s="112"/>
      <c r="J78" s="113"/>
      <c r="K78" s="114"/>
      <c r="L78" s="109"/>
      <c r="M78" s="115"/>
      <c r="N78" s="116"/>
    </row>
    <row r="79" spans="1:14" ht="24" thickTop="1" thickBot="1" x14ac:dyDescent="0.25">
      <c r="A79" s="121" t="s">
        <v>57</v>
      </c>
      <c r="B79" s="122" t="s">
        <v>135</v>
      </c>
      <c r="C79" s="123" t="s">
        <v>136</v>
      </c>
      <c r="D79" s="122" t="s">
        <v>137</v>
      </c>
      <c r="E79" s="128">
        <v>63.2</v>
      </c>
      <c r="F79" s="125"/>
      <c r="G79" s="126"/>
      <c r="H79" s="18" t="str">
        <f>IF(ISBLANK(G79), "", IF(ISBLANK(F79), ROUND(E79 * ROUND(G79, 2), 2), ROUND(F79 * ROUND(G79, 2), 2)))</f>
        <v/>
      </c>
      <c r="I79" s="127" t="s">
        <v>44</v>
      </c>
      <c r="J79" s="42">
        <v>0.2</v>
      </c>
      <c r="K79" s="49" t="b">
        <f>IF(AND(COUNTIF(TAUXTVA1:TAUXTVA4, J79) = 0, J79 &lt;&gt; 0), FALSE, IF(ISBLANK(J79), FALSE, TRUE))</f>
        <v>1</v>
      </c>
      <c r="L79" s="50" t="b">
        <f>IF(AND(A79 = "9", OR(I79 = "Variante", I79 = "Option")), FALSE, TRUE)</f>
        <v>1</v>
      </c>
      <c r="M79" s="48">
        <f>IF(AND(L79 = TRUE, K79 = TRUE), J79, "")</f>
        <v>0.2</v>
      </c>
    </row>
    <row r="80" spans="1:14" ht="13.5" thickTop="1" x14ac:dyDescent="0.2">
      <c r="A80" s="121" t="s">
        <v>61</v>
      </c>
    </row>
    <row r="81" spans="1:14" s="117" customFormat="1" ht="12" x14ac:dyDescent="0.2">
      <c r="A81" s="118" t="s">
        <v>62</v>
      </c>
      <c r="B81" s="119" t="s">
        <v>133</v>
      </c>
      <c r="C81" s="120" t="s">
        <v>138</v>
      </c>
      <c r="D81" s="109"/>
      <c r="E81" s="109"/>
      <c r="F81" s="109"/>
      <c r="G81" s="111"/>
      <c r="H81" s="111">
        <f>IF(COUNTIF(L78:L80, FALSE) = COUNTIF(A78:A80, "9"), SUMIF(A78:A80, "9", H78:H80), SUMIF(L78:L80, TRUE, H78:H80))</f>
        <v>0</v>
      </c>
      <c r="I81" s="23" t="str">
        <f>IF(AND(COUNTIF(A78:A80, "9") &gt; 0, COUNTIF(L78:L80, FALSE) = COUNTIF(A78:A80, "9")), "Non totalisé", "")</f>
        <v/>
      </c>
      <c r="J81" s="113"/>
      <c r="K81" s="114"/>
      <c r="L81" s="109"/>
      <c r="M81" s="115"/>
      <c r="N81" s="116"/>
    </row>
    <row r="82" spans="1:14" s="117" customFormat="1" ht="12" x14ac:dyDescent="0.2">
      <c r="A82" s="108"/>
      <c r="B82" s="109"/>
      <c r="C82" s="110"/>
      <c r="D82" s="109"/>
      <c r="E82" s="109"/>
      <c r="F82" s="109"/>
      <c r="G82" s="111"/>
      <c r="H82" s="111"/>
      <c r="I82" s="112"/>
      <c r="J82" s="113"/>
      <c r="K82" s="114"/>
      <c r="L82" s="109"/>
      <c r="M82" s="115"/>
      <c r="N82" s="116"/>
    </row>
    <row r="83" spans="1:14" s="72" customFormat="1" ht="25.5" x14ac:dyDescent="0.2">
      <c r="A83" s="105" t="s">
        <v>64</v>
      </c>
      <c r="B83" s="106" t="s">
        <v>131</v>
      </c>
      <c r="C83" s="107" t="s">
        <v>139</v>
      </c>
      <c r="D83" s="98"/>
      <c r="E83" s="98"/>
      <c r="F83" s="98"/>
      <c r="G83" s="100"/>
      <c r="H83" s="100">
        <f>IF(COUNTIF(L77:L82, FALSE) = COUNTIF(A77:A82, "9"), SUMIF(A77:A82, "9", H77:H82), SUMIF(L77:L82, TRUE, H77:H82))</f>
        <v>0</v>
      </c>
      <c r="I83" s="23" t="str">
        <f>IF(AND(COUNTIF(A77:A82, "9") &gt; 0, COUNTIF(L77:L82, FALSE) = COUNTIF(A77:A82, "9")), "Non totalisé", "")</f>
        <v/>
      </c>
      <c r="J83" s="102"/>
      <c r="K83" s="103"/>
      <c r="L83" s="98"/>
      <c r="M83" s="104"/>
      <c r="N83" s="43"/>
    </row>
    <row r="84" spans="1:14" s="72" customFormat="1" x14ac:dyDescent="0.2">
      <c r="A84" s="97"/>
      <c r="B84" s="98"/>
      <c r="C84" s="99"/>
      <c r="D84" s="98"/>
      <c r="E84" s="98"/>
      <c r="F84" s="98"/>
      <c r="G84" s="100"/>
      <c r="H84" s="100"/>
      <c r="I84" s="101"/>
      <c r="J84" s="102"/>
      <c r="K84" s="103"/>
      <c r="L84" s="98"/>
      <c r="M84" s="104"/>
      <c r="N84" s="43"/>
    </row>
    <row r="85" spans="1:14" s="72" customFormat="1" x14ac:dyDescent="0.2">
      <c r="A85" s="105" t="s">
        <v>83</v>
      </c>
      <c r="B85" s="106" t="s">
        <v>104</v>
      </c>
      <c r="C85" s="107" t="s">
        <v>140</v>
      </c>
      <c r="D85" s="98"/>
      <c r="E85" s="98"/>
      <c r="F85" s="98"/>
      <c r="G85" s="100"/>
      <c r="H85" s="100">
        <f>IF(COUNTIF(L52:L84, FALSE) = COUNTIF(A52:A84, "9"), SUMIF(A52:A84, "9", H52:H84), SUMIF(L52:L84, TRUE, H52:H84))</f>
        <v>0</v>
      </c>
      <c r="I85" s="23" t="str">
        <f>IF(AND(COUNTIF(A52:A84, "9") &gt; 0, COUNTIF(L52:L84, FALSE) = COUNTIF(A52:A84, "9")), "Non totalisé", "")</f>
        <v/>
      </c>
      <c r="J85" s="102"/>
      <c r="K85" s="103"/>
      <c r="L85" s="98"/>
      <c r="M85" s="104"/>
      <c r="N85" s="43"/>
    </row>
    <row r="86" spans="1:14" s="72" customFormat="1" x14ac:dyDescent="0.2">
      <c r="A86" s="97"/>
      <c r="B86" s="98"/>
      <c r="C86" s="99"/>
      <c r="D86" s="98"/>
      <c r="E86" s="98"/>
      <c r="F86" s="98"/>
      <c r="G86" s="100"/>
      <c r="H86" s="100"/>
      <c r="I86" s="101"/>
      <c r="J86" s="102"/>
      <c r="K86" s="103"/>
      <c r="L86" s="98"/>
      <c r="M86" s="104"/>
      <c r="N86" s="43"/>
    </row>
    <row r="87" spans="1:14" s="87" customFormat="1" x14ac:dyDescent="0.2">
      <c r="A87" s="94" t="s">
        <v>48</v>
      </c>
      <c r="B87" s="95" t="s">
        <v>141</v>
      </c>
      <c r="C87" s="96" t="s">
        <v>142</v>
      </c>
      <c r="D87" s="88"/>
      <c r="E87" s="88"/>
      <c r="F87" s="88"/>
      <c r="G87" s="89"/>
      <c r="H87" s="89"/>
      <c r="I87" s="90"/>
      <c r="J87" s="91"/>
      <c r="K87" s="92"/>
      <c r="L87" s="88"/>
      <c r="M87" s="93"/>
      <c r="N87" s="86"/>
    </row>
    <row r="88" spans="1:14" s="72" customFormat="1" x14ac:dyDescent="0.2">
      <c r="A88" s="105" t="s">
        <v>51</v>
      </c>
      <c r="B88" s="106" t="s">
        <v>143</v>
      </c>
      <c r="C88" s="107" t="s">
        <v>144</v>
      </c>
      <c r="D88" s="98"/>
      <c r="E88" s="98"/>
      <c r="F88" s="98"/>
      <c r="G88" s="100"/>
      <c r="H88" s="100"/>
      <c r="I88" s="101"/>
      <c r="J88" s="102"/>
      <c r="K88" s="103"/>
      <c r="L88" s="98"/>
      <c r="M88" s="104"/>
      <c r="N88" s="43"/>
    </row>
    <row r="89" spans="1:14" s="117" customFormat="1" thickBot="1" x14ac:dyDescent="0.25">
      <c r="A89" s="118" t="s">
        <v>54</v>
      </c>
      <c r="B89" s="119" t="s">
        <v>145</v>
      </c>
      <c r="C89" s="120" t="s">
        <v>146</v>
      </c>
      <c r="D89" s="109"/>
      <c r="E89" s="109"/>
      <c r="F89" s="109"/>
      <c r="G89" s="111"/>
      <c r="H89" s="111"/>
      <c r="I89" s="112"/>
      <c r="J89" s="113"/>
      <c r="K89" s="114"/>
      <c r="L89" s="109"/>
      <c r="M89" s="115"/>
      <c r="N89" s="116"/>
    </row>
    <row r="90" spans="1:14" ht="14.25" thickTop="1" thickBot="1" x14ac:dyDescent="0.25">
      <c r="A90" s="121" t="s">
        <v>57</v>
      </c>
      <c r="B90" s="122" t="s">
        <v>147</v>
      </c>
      <c r="C90" s="123" t="s">
        <v>148</v>
      </c>
      <c r="D90" s="122" t="s">
        <v>137</v>
      </c>
      <c r="E90" s="128">
        <v>63.2</v>
      </c>
      <c r="F90" s="125"/>
      <c r="G90" s="126"/>
      <c r="H90" s="18" t="str">
        <f>IF(ISBLANK(G90), "", IF(ISBLANK(F90), ROUND(E90 * ROUND(G90, 2), 2), ROUND(F90 * ROUND(G90, 2), 2)))</f>
        <v/>
      </c>
      <c r="I90" s="127" t="s">
        <v>44</v>
      </c>
      <c r="J90" s="42">
        <v>0.2</v>
      </c>
      <c r="K90" s="49" t="b">
        <f>IF(AND(COUNTIF(TAUXTVA1:TAUXTVA4, J90) = 0, J90 &lt;&gt; 0), FALSE, IF(ISBLANK(J90), FALSE, TRUE))</f>
        <v>1</v>
      </c>
      <c r="L90" s="50" t="b">
        <f>IF(AND(A90 = "9", OR(I90 = "Variante", I90 = "Option")), FALSE, TRUE)</f>
        <v>1</v>
      </c>
      <c r="M90" s="48">
        <f>IF(AND(L90 = TRUE, K90 = TRUE), J90, "")</f>
        <v>0.2</v>
      </c>
    </row>
    <row r="91" spans="1:14" ht="13.5" thickTop="1" x14ac:dyDescent="0.2">
      <c r="A91" s="121" t="s">
        <v>61</v>
      </c>
    </row>
    <row r="92" spans="1:14" s="117" customFormat="1" ht="12" x14ac:dyDescent="0.2">
      <c r="A92" s="118" t="s">
        <v>62</v>
      </c>
      <c r="B92" s="119" t="s">
        <v>145</v>
      </c>
      <c r="C92" s="120" t="s">
        <v>149</v>
      </c>
      <c r="D92" s="109"/>
      <c r="E92" s="109"/>
      <c r="F92" s="109"/>
      <c r="G92" s="111"/>
      <c r="H92" s="111">
        <f>IF(COUNTIF(L89:L91, FALSE) = COUNTIF(A89:A91, "9"), SUMIF(A89:A91, "9", H89:H91), SUMIF(L89:L91, TRUE, H89:H91))</f>
        <v>0</v>
      </c>
      <c r="I92" s="23" t="str">
        <f>IF(AND(COUNTIF(A89:A91, "9") &gt; 0, COUNTIF(L89:L91, FALSE) = COUNTIF(A89:A91, "9")), "Non totalisé", "")</f>
        <v/>
      </c>
      <c r="J92" s="113"/>
      <c r="K92" s="114"/>
      <c r="L92" s="109"/>
      <c r="M92" s="115"/>
      <c r="N92" s="116"/>
    </row>
    <row r="93" spans="1:14" s="117" customFormat="1" ht="12" x14ac:dyDescent="0.2">
      <c r="A93" s="108"/>
      <c r="B93" s="109"/>
      <c r="C93" s="110"/>
      <c r="D93" s="109"/>
      <c r="E93" s="109"/>
      <c r="F93" s="109"/>
      <c r="G93" s="111"/>
      <c r="H93" s="111"/>
      <c r="I93" s="112"/>
      <c r="J93" s="113"/>
      <c r="K93" s="114"/>
      <c r="L93" s="109"/>
      <c r="M93" s="115"/>
      <c r="N93" s="116"/>
    </row>
    <row r="94" spans="1:14" s="117" customFormat="1" thickBot="1" x14ac:dyDescent="0.25">
      <c r="A94" s="118" t="s">
        <v>54</v>
      </c>
      <c r="B94" s="119" t="s">
        <v>150</v>
      </c>
      <c r="C94" s="120" t="s">
        <v>151</v>
      </c>
      <c r="D94" s="109"/>
      <c r="E94" s="109"/>
      <c r="F94" s="109"/>
      <c r="G94" s="111"/>
      <c r="H94" s="111"/>
      <c r="I94" s="112"/>
      <c r="J94" s="113"/>
      <c r="K94" s="114"/>
      <c r="L94" s="109"/>
      <c r="M94" s="115"/>
      <c r="N94" s="116"/>
    </row>
    <row r="95" spans="1:14" ht="24" thickTop="1" thickBot="1" x14ac:dyDescent="0.25">
      <c r="A95" s="121" t="s">
        <v>57</v>
      </c>
      <c r="B95" s="122" t="s">
        <v>152</v>
      </c>
      <c r="C95" s="123" t="s">
        <v>153</v>
      </c>
      <c r="D95" s="122" t="s">
        <v>112</v>
      </c>
      <c r="E95" s="128">
        <v>126.4</v>
      </c>
      <c r="F95" s="125"/>
      <c r="G95" s="126"/>
      <c r="H95" s="18" t="str">
        <f>IF(ISBLANK(G95), "", IF(ISBLANK(F95), ROUND(E95 * ROUND(G95, 2), 2), ROUND(F95 * ROUND(G95, 2), 2)))</f>
        <v/>
      </c>
      <c r="I95" s="127" t="s">
        <v>44</v>
      </c>
      <c r="J95" s="42">
        <v>0.2</v>
      </c>
      <c r="K95" s="49" t="b">
        <f>IF(AND(COUNTIF(TAUXTVA1:TAUXTVA4, J95) = 0, J95 &lt;&gt; 0), FALSE, IF(ISBLANK(J95), FALSE, TRUE))</f>
        <v>1</v>
      </c>
      <c r="L95" s="50" t="b">
        <f>IF(AND(A95 = "9", OR(I95 = "Variante", I95 = "Option")), FALSE, TRUE)</f>
        <v>1</v>
      </c>
      <c r="M95" s="48">
        <f>IF(AND(L95 = TRUE, K95 = TRUE), J95, "")</f>
        <v>0.2</v>
      </c>
    </row>
    <row r="96" spans="1:14" ht="13.5" thickTop="1" x14ac:dyDescent="0.2">
      <c r="A96" s="121" t="s">
        <v>93</v>
      </c>
      <c r="C96" s="123" t="s">
        <v>154</v>
      </c>
    </row>
    <row r="97" spans="1:14" x14ac:dyDescent="0.2">
      <c r="A97" s="121" t="s">
        <v>61</v>
      </c>
    </row>
    <row r="98" spans="1:14" s="117" customFormat="1" ht="24" x14ac:dyDescent="0.2">
      <c r="A98" s="118" t="s">
        <v>62</v>
      </c>
      <c r="B98" s="119" t="s">
        <v>150</v>
      </c>
      <c r="C98" s="120" t="s">
        <v>155</v>
      </c>
      <c r="D98" s="109"/>
      <c r="E98" s="109"/>
      <c r="F98" s="109"/>
      <c r="G98" s="111"/>
      <c r="H98" s="111">
        <f>IF(COUNTIF(L94:L97, FALSE) = COUNTIF(A94:A97, "9"), SUMIF(A94:A97, "9", H94:H97), SUMIF(L94:L97, TRUE, H94:H97))</f>
        <v>0</v>
      </c>
      <c r="I98" s="23" t="str">
        <f>IF(AND(COUNTIF(A94:A97, "9") &gt; 0, COUNTIF(L94:L97, FALSE) = COUNTIF(A94:A97, "9")), "Non totalisé", "")</f>
        <v/>
      </c>
      <c r="J98" s="113"/>
      <c r="K98" s="114"/>
      <c r="L98" s="109"/>
      <c r="M98" s="115"/>
      <c r="N98" s="116"/>
    </row>
    <row r="99" spans="1:14" s="117" customFormat="1" ht="12" x14ac:dyDescent="0.2">
      <c r="A99" s="108"/>
      <c r="B99" s="109"/>
      <c r="C99" s="110"/>
      <c r="D99" s="109"/>
      <c r="E99" s="109"/>
      <c r="F99" s="109"/>
      <c r="G99" s="111"/>
      <c r="H99" s="111"/>
      <c r="I99" s="112"/>
      <c r="J99" s="113"/>
      <c r="K99" s="114"/>
      <c r="L99" s="109"/>
      <c r="M99" s="115"/>
      <c r="N99" s="116"/>
    </row>
    <row r="100" spans="1:14" s="72" customFormat="1" x14ac:dyDescent="0.2">
      <c r="A100" s="105" t="s">
        <v>64</v>
      </c>
      <c r="B100" s="106" t="s">
        <v>143</v>
      </c>
      <c r="C100" s="107" t="s">
        <v>156</v>
      </c>
      <c r="D100" s="98"/>
      <c r="E100" s="98"/>
      <c r="F100" s="98"/>
      <c r="G100" s="100"/>
      <c r="H100" s="100">
        <f>IF(COUNTIF(L88:L99, FALSE) = COUNTIF(A88:A99, "9"), SUMIF(A88:A99, "9", H88:H99), SUMIF(L88:L99, TRUE, H88:H99))</f>
        <v>0</v>
      </c>
      <c r="I100" s="23" t="str">
        <f>IF(AND(COUNTIF(A88:A99, "9") &gt; 0, COUNTIF(L88:L99, FALSE) = COUNTIF(A88:A99, "9")), "Non totalisé", "")</f>
        <v/>
      </c>
      <c r="J100" s="102"/>
      <c r="K100" s="103"/>
      <c r="L100" s="98"/>
      <c r="M100" s="104"/>
      <c r="N100" s="43"/>
    </row>
    <row r="101" spans="1:14" s="72" customFormat="1" x14ac:dyDescent="0.2">
      <c r="A101" s="97"/>
      <c r="B101" s="98"/>
      <c r="C101" s="99"/>
      <c r="D101" s="98"/>
      <c r="E101" s="98"/>
      <c r="F101" s="98"/>
      <c r="G101" s="100"/>
      <c r="H101" s="100"/>
      <c r="I101" s="101"/>
      <c r="J101" s="102"/>
      <c r="K101" s="103"/>
      <c r="L101" s="98"/>
      <c r="M101" s="104"/>
      <c r="N101" s="43"/>
    </row>
    <row r="102" spans="1:14" s="72" customFormat="1" ht="25.5" x14ac:dyDescent="0.2">
      <c r="A102" s="105" t="s">
        <v>83</v>
      </c>
      <c r="B102" s="106" t="s">
        <v>141</v>
      </c>
      <c r="C102" s="107" t="s">
        <v>157</v>
      </c>
      <c r="D102" s="98"/>
      <c r="E102" s="98"/>
      <c r="F102" s="98"/>
      <c r="G102" s="100"/>
      <c r="H102" s="100">
        <f>IF(COUNTIF(L87:L101, FALSE) = COUNTIF(A87:A101, "9"), SUMIF(A87:A101, "9", H87:H101), SUMIF(L87:L101, TRUE, H87:H101))</f>
        <v>0</v>
      </c>
      <c r="I102" s="23" t="str">
        <f>IF(AND(COUNTIF(A87:A101, "9") &gt; 0, COUNTIF(L87:L101, FALSE) = COUNTIF(A87:A101, "9")), "Non totalisé", "")</f>
        <v/>
      </c>
      <c r="J102" s="102"/>
      <c r="K102" s="103"/>
      <c r="L102" s="98"/>
      <c r="M102" s="104"/>
      <c r="N102" s="43"/>
    </row>
    <row r="103" spans="1:14" s="72" customFormat="1" x14ac:dyDescent="0.2">
      <c r="A103" s="97"/>
      <c r="B103" s="98"/>
      <c r="C103" s="99"/>
      <c r="D103" s="98"/>
      <c r="E103" s="98"/>
      <c r="F103" s="98"/>
      <c r="G103" s="100"/>
      <c r="H103" s="100"/>
      <c r="I103" s="101"/>
      <c r="J103" s="102"/>
      <c r="K103" s="103"/>
      <c r="L103" s="98"/>
      <c r="M103" s="104"/>
      <c r="N103" s="43"/>
    </row>
    <row r="104" spans="1:14" s="87" customFormat="1" ht="25.5" x14ac:dyDescent="0.2">
      <c r="A104" s="94" t="s">
        <v>48</v>
      </c>
      <c r="B104" s="95" t="s">
        <v>158</v>
      </c>
      <c r="C104" s="96" t="s">
        <v>159</v>
      </c>
      <c r="D104" s="88"/>
      <c r="E104" s="88"/>
      <c r="F104" s="88"/>
      <c r="G104" s="89"/>
      <c r="H104" s="89"/>
      <c r="I104" s="90"/>
      <c r="J104" s="91"/>
      <c r="K104" s="92"/>
      <c r="L104" s="88"/>
      <c r="M104" s="93"/>
      <c r="N104" s="86"/>
    </row>
    <row r="105" spans="1:14" s="72" customFormat="1" ht="25.5" x14ac:dyDescent="0.2">
      <c r="A105" s="105" t="s">
        <v>51</v>
      </c>
      <c r="B105" s="106" t="s">
        <v>160</v>
      </c>
      <c r="C105" s="107" t="s">
        <v>161</v>
      </c>
      <c r="D105" s="98"/>
      <c r="E105" s="98"/>
      <c r="F105" s="98"/>
      <c r="G105" s="100"/>
      <c r="H105" s="100"/>
      <c r="I105" s="101"/>
      <c r="J105" s="102"/>
      <c r="K105" s="103"/>
      <c r="L105" s="98"/>
      <c r="M105" s="104"/>
      <c r="N105" s="43"/>
    </row>
    <row r="106" spans="1:14" s="117" customFormat="1" thickBot="1" x14ac:dyDescent="0.25">
      <c r="A106" s="118" t="s">
        <v>54</v>
      </c>
      <c r="B106" s="119" t="s">
        <v>162</v>
      </c>
      <c r="C106" s="120" t="s">
        <v>163</v>
      </c>
      <c r="D106" s="109"/>
      <c r="E106" s="109"/>
      <c r="F106" s="109"/>
      <c r="G106" s="111"/>
      <c r="H106" s="111"/>
      <c r="I106" s="112"/>
      <c r="J106" s="113"/>
      <c r="K106" s="114"/>
      <c r="L106" s="109"/>
      <c r="M106" s="115"/>
      <c r="N106" s="116"/>
    </row>
    <row r="107" spans="1:14" ht="14.25" thickTop="1" thickBot="1" x14ac:dyDescent="0.25">
      <c r="A107" s="121" t="s">
        <v>57</v>
      </c>
      <c r="B107" s="122" t="s">
        <v>164</v>
      </c>
      <c r="C107" s="123" t="s">
        <v>165</v>
      </c>
      <c r="D107" s="122" t="s">
        <v>60</v>
      </c>
      <c r="E107" s="124">
        <v>1</v>
      </c>
      <c r="F107" s="125"/>
      <c r="G107" s="126"/>
      <c r="H107" s="18" t="str">
        <f>IF(ISBLANK(G107), "", IF(ISBLANK(F107), ROUND(E107 * ROUND(G107, 2), 2), ROUND(F107 * ROUND(G107, 2), 2)))</f>
        <v/>
      </c>
      <c r="I107" s="127" t="s">
        <v>44</v>
      </c>
      <c r="J107" s="42">
        <v>0.2</v>
      </c>
      <c r="K107" s="49" t="b">
        <f>IF(AND(COUNTIF(TAUXTVA1:TAUXTVA4, J107) = 0, J107 &lt;&gt; 0), FALSE, IF(ISBLANK(J107), FALSE, TRUE))</f>
        <v>1</v>
      </c>
      <c r="L107" s="50" t="b">
        <f>IF(AND(A107 = "9", OR(I107 = "Variante", I107 = "Option")), FALSE, TRUE)</f>
        <v>1</v>
      </c>
      <c r="M107" s="48">
        <f>IF(AND(L107 = TRUE, K107 = TRUE), J107, "")</f>
        <v>0.2</v>
      </c>
    </row>
    <row r="108" spans="1:14" ht="13.5" thickTop="1" x14ac:dyDescent="0.2">
      <c r="A108" s="121" t="s">
        <v>61</v>
      </c>
    </row>
    <row r="109" spans="1:14" s="117" customFormat="1" ht="12" x14ac:dyDescent="0.2">
      <c r="A109" s="118" t="s">
        <v>62</v>
      </c>
      <c r="B109" s="119" t="s">
        <v>162</v>
      </c>
      <c r="C109" s="120" t="s">
        <v>166</v>
      </c>
      <c r="D109" s="109"/>
      <c r="E109" s="109"/>
      <c r="F109" s="109"/>
      <c r="G109" s="111"/>
      <c r="H109" s="111">
        <f>IF(COUNTIF(L106:L108, FALSE) = COUNTIF(A106:A108, "9"), SUMIF(A106:A108, "9", H106:H108), SUMIF(L106:L108, TRUE, H106:H108))</f>
        <v>0</v>
      </c>
      <c r="I109" s="23" t="str">
        <f>IF(AND(COUNTIF(A106:A108, "9") &gt; 0, COUNTIF(L106:L108, FALSE) = COUNTIF(A106:A108, "9")), "Non totalisé", "")</f>
        <v/>
      </c>
      <c r="J109" s="113"/>
      <c r="K109" s="114"/>
      <c r="L109" s="109"/>
      <c r="M109" s="115"/>
      <c r="N109" s="116"/>
    </row>
    <row r="110" spans="1:14" s="117" customFormat="1" ht="12" x14ac:dyDescent="0.2">
      <c r="A110" s="108"/>
      <c r="B110" s="109"/>
      <c r="C110" s="110"/>
      <c r="D110" s="109"/>
      <c r="E110" s="109"/>
      <c r="F110" s="109"/>
      <c r="G110" s="111"/>
      <c r="H110" s="111"/>
      <c r="I110" s="112"/>
      <c r="J110" s="113"/>
      <c r="K110" s="114"/>
      <c r="L110" s="109"/>
      <c r="M110" s="115"/>
      <c r="N110" s="116"/>
    </row>
    <row r="111" spans="1:14" s="117" customFormat="1" thickBot="1" x14ac:dyDescent="0.25">
      <c r="A111" s="118" t="s">
        <v>54</v>
      </c>
      <c r="B111" s="119" t="s">
        <v>167</v>
      </c>
      <c r="C111" s="120" t="s">
        <v>168</v>
      </c>
      <c r="D111" s="109"/>
      <c r="E111" s="109"/>
      <c r="F111" s="109"/>
      <c r="G111" s="111"/>
      <c r="H111" s="111"/>
      <c r="I111" s="112"/>
      <c r="J111" s="113"/>
      <c r="K111" s="114"/>
      <c r="L111" s="109"/>
      <c r="M111" s="115"/>
      <c r="N111" s="116"/>
    </row>
    <row r="112" spans="1:14" ht="14.25" thickTop="1" thickBot="1" x14ac:dyDescent="0.25">
      <c r="A112" s="121" t="s">
        <v>57</v>
      </c>
      <c r="B112" s="122" t="s">
        <v>169</v>
      </c>
      <c r="C112" s="123" t="s">
        <v>170</v>
      </c>
      <c r="D112" s="122" t="s">
        <v>60</v>
      </c>
      <c r="E112" s="124">
        <v>1</v>
      </c>
      <c r="F112" s="125"/>
      <c r="G112" s="126"/>
      <c r="H112" s="18" t="str">
        <f>IF(ISBLANK(G112), "", IF(ISBLANK(F112), ROUND(E112 * ROUND(G112, 2), 2), ROUND(F112 * ROUND(G112, 2), 2)))</f>
        <v/>
      </c>
      <c r="I112" s="127" t="s">
        <v>44</v>
      </c>
      <c r="J112" s="42">
        <v>0.2</v>
      </c>
      <c r="K112" s="49" t="b">
        <f>IF(AND(COUNTIF(TAUXTVA1:TAUXTVA4, J112) = 0, J112 &lt;&gt; 0), FALSE, IF(ISBLANK(J112), FALSE, TRUE))</f>
        <v>1</v>
      </c>
      <c r="L112" s="50" t="b">
        <f>IF(AND(A112 = "9", OR(I112 = "Variante", I112 = "Option")), FALSE, TRUE)</f>
        <v>1</v>
      </c>
      <c r="M112" s="48">
        <f>IF(AND(L112 = TRUE, K112 = TRUE), J112, "")</f>
        <v>0.2</v>
      </c>
    </row>
    <row r="113" spans="1:14" ht="13.5" thickTop="1" x14ac:dyDescent="0.2">
      <c r="A113" s="121" t="s">
        <v>61</v>
      </c>
    </row>
    <row r="114" spans="1:14" s="117" customFormat="1" ht="12" x14ac:dyDescent="0.2">
      <c r="A114" s="118" t="s">
        <v>62</v>
      </c>
      <c r="B114" s="119" t="s">
        <v>167</v>
      </c>
      <c r="C114" s="120" t="s">
        <v>171</v>
      </c>
      <c r="D114" s="109"/>
      <c r="E114" s="109"/>
      <c r="F114" s="109"/>
      <c r="G114" s="111"/>
      <c r="H114" s="111">
        <f>IF(COUNTIF(L111:L113, FALSE) = COUNTIF(A111:A113, "9"), SUMIF(A111:A113, "9", H111:H113), SUMIF(L111:L113, TRUE, H111:H113))</f>
        <v>0</v>
      </c>
      <c r="I114" s="23" t="str">
        <f>IF(AND(COUNTIF(A111:A113, "9") &gt; 0, COUNTIF(L111:L113, FALSE) = COUNTIF(A111:A113, "9")), "Non totalisé", "")</f>
        <v/>
      </c>
      <c r="J114" s="113"/>
      <c r="K114" s="114"/>
      <c r="L114" s="109"/>
      <c r="M114" s="115"/>
      <c r="N114" s="116"/>
    </row>
    <row r="115" spans="1:14" s="117" customFormat="1" ht="12" x14ac:dyDescent="0.2">
      <c r="A115" s="108"/>
      <c r="B115" s="109"/>
      <c r="C115" s="110"/>
      <c r="D115" s="109"/>
      <c r="E115" s="109"/>
      <c r="F115" s="109"/>
      <c r="G115" s="111"/>
      <c r="H115" s="111"/>
      <c r="I115" s="112"/>
      <c r="J115" s="113"/>
      <c r="K115" s="114"/>
      <c r="L115" s="109"/>
      <c r="M115" s="115"/>
      <c r="N115" s="116"/>
    </row>
    <row r="116" spans="1:14" s="72" customFormat="1" ht="25.5" x14ac:dyDescent="0.2">
      <c r="A116" s="105" t="s">
        <v>64</v>
      </c>
      <c r="B116" s="106" t="s">
        <v>160</v>
      </c>
      <c r="C116" s="107" t="s">
        <v>172</v>
      </c>
      <c r="D116" s="98"/>
      <c r="E116" s="98"/>
      <c r="F116" s="98"/>
      <c r="G116" s="100"/>
      <c r="H116" s="100">
        <f>IF(COUNTIF(L105:L115, FALSE) = COUNTIF(A105:A115, "9"), SUMIF(A105:A115, "9", H105:H115), SUMIF(L105:L115, TRUE, H105:H115))</f>
        <v>0</v>
      </c>
      <c r="I116" s="23" t="str">
        <f>IF(AND(COUNTIF(A105:A115, "9") &gt; 0, COUNTIF(L105:L115, FALSE) = COUNTIF(A105:A115, "9")), "Non totalisé", "")</f>
        <v/>
      </c>
      <c r="J116" s="102"/>
      <c r="K116" s="103"/>
      <c r="L116" s="98"/>
      <c r="M116" s="104"/>
      <c r="N116" s="43"/>
    </row>
    <row r="117" spans="1:14" s="72" customFormat="1" x14ac:dyDescent="0.2">
      <c r="A117" s="97"/>
      <c r="B117" s="98"/>
      <c r="C117" s="99"/>
      <c r="D117" s="98"/>
      <c r="E117" s="98"/>
      <c r="F117" s="98"/>
      <c r="G117" s="100"/>
      <c r="H117" s="100"/>
      <c r="I117" s="101"/>
      <c r="J117" s="102"/>
      <c r="K117" s="103"/>
      <c r="L117" s="98"/>
      <c r="M117" s="104"/>
      <c r="N117" s="43"/>
    </row>
    <row r="118" spans="1:14" s="72" customFormat="1" ht="25.5" x14ac:dyDescent="0.2">
      <c r="A118" s="105" t="s">
        <v>83</v>
      </c>
      <c r="B118" s="106" t="s">
        <v>158</v>
      </c>
      <c r="C118" s="107" t="s">
        <v>173</v>
      </c>
      <c r="D118" s="98"/>
      <c r="E118" s="98"/>
      <c r="F118" s="98"/>
      <c r="G118" s="100"/>
      <c r="H118" s="100">
        <f>IF(COUNTIF(L104:L117, FALSE) = COUNTIF(A104:A117, "9"), SUMIF(A104:A117, "9", H104:H117), SUMIF(L104:L117, TRUE, H104:H117))</f>
        <v>0</v>
      </c>
      <c r="I118" s="23" t="str">
        <f>IF(AND(COUNTIF(A104:A117, "9") &gt; 0, COUNTIF(L104:L117, FALSE) = COUNTIF(A104:A117, "9")), "Non totalisé", "")</f>
        <v/>
      </c>
      <c r="J118" s="102"/>
      <c r="K118" s="103"/>
      <c r="L118" s="98"/>
      <c r="M118" s="104"/>
      <c r="N118" s="43"/>
    </row>
    <row r="119" spans="1:14" s="72" customFormat="1" x14ac:dyDescent="0.2">
      <c r="A119" s="97"/>
      <c r="B119" s="98"/>
      <c r="C119" s="99"/>
      <c r="D119" s="98"/>
      <c r="E119" s="98"/>
      <c r="F119" s="98"/>
      <c r="G119" s="100"/>
      <c r="H119" s="100"/>
      <c r="I119" s="101"/>
      <c r="J119" s="102"/>
      <c r="K119" s="103"/>
      <c r="L119" s="98"/>
      <c r="M119" s="104"/>
      <c r="N119" s="43"/>
    </row>
    <row r="120" spans="1:14" s="87" customFormat="1" x14ac:dyDescent="0.2">
      <c r="A120" s="94" t="s">
        <v>48</v>
      </c>
      <c r="B120" s="95" t="s">
        <v>174</v>
      </c>
      <c r="C120" s="96" t="s">
        <v>175</v>
      </c>
      <c r="D120" s="88"/>
      <c r="E120" s="88"/>
      <c r="F120" s="88"/>
      <c r="G120" s="89"/>
      <c r="H120" s="89"/>
      <c r="I120" s="90"/>
      <c r="J120" s="91"/>
      <c r="K120" s="92"/>
      <c r="L120" s="88"/>
      <c r="M120" s="93"/>
      <c r="N120" s="86"/>
    </row>
    <row r="121" spans="1:14" s="117" customFormat="1" thickBot="1" x14ac:dyDescent="0.25">
      <c r="A121" s="118" t="s">
        <v>54</v>
      </c>
      <c r="B121" s="119" t="s">
        <v>176</v>
      </c>
      <c r="C121" s="120" t="s">
        <v>177</v>
      </c>
      <c r="D121" s="109"/>
      <c r="E121" s="109"/>
      <c r="F121" s="109"/>
      <c r="G121" s="111"/>
      <c r="H121" s="111"/>
      <c r="I121" s="112"/>
      <c r="J121" s="113"/>
      <c r="K121" s="114"/>
      <c r="L121" s="109"/>
      <c r="M121" s="115"/>
      <c r="N121" s="116"/>
    </row>
    <row r="122" spans="1:14" ht="24" thickTop="1" thickBot="1" x14ac:dyDescent="0.25">
      <c r="A122" s="121" t="s">
        <v>57</v>
      </c>
      <c r="B122" s="122" t="s">
        <v>178</v>
      </c>
      <c r="C122" s="123" t="s">
        <v>179</v>
      </c>
      <c r="D122" s="122" t="s">
        <v>60</v>
      </c>
      <c r="E122" s="124">
        <v>1</v>
      </c>
      <c r="F122" s="125"/>
      <c r="G122" s="126"/>
      <c r="H122" s="18" t="str">
        <f>IF(ISBLANK(G122), "", IF(ISBLANK(F122), ROUND(E122 * ROUND(G122, 2), 2), ROUND(F122 * ROUND(G122, 2), 2)))</f>
        <v/>
      </c>
      <c r="I122" s="127" t="s">
        <v>44</v>
      </c>
      <c r="J122" s="42">
        <v>0.2</v>
      </c>
      <c r="K122" s="49" t="b">
        <f>IF(AND(COUNTIF(TAUXTVA1:TAUXTVA4, J122) = 0, J122 &lt;&gt; 0), FALSE, IF(ISBLANK(J122), FALSE, TRUE))</f>
        <v>1</v>
      </c>
      <c r="L122" s="50" t="b">
        <f>IF(AND(A122 = "9", OR(I122 = "Variante", I122 = "Option")), FALSE, TRUE)</f>
        <v>1</v>
      </c>
      <c r="M122" s="48">
        <f>IF(AND(L122 = TRUE, K122 = TRUE), J122, "")</f>
        <v>0.2</v>
      </c>
    </row>
    <row r="123" spans="1:14" ht="13.5" thickTop="1" x14ac:dyDescent="0.2">
      <c r="A123" s="121" t="s">
        <v>93</v>
      </c>
      <c r="C123" s="123" t="s">
        <v>180</v>
      </c>
    </row>
    <row r="124" spans="1:14" ht="13.5" thickBot="1" x14ac:dyDescent="0.25">
      <c r="A124" s="121" t="s">
        <v>61</v>
      </c>
    </row>
    <row r="125" spans="1:14" ht="14.25" thickTop="1" thickBot="1" x14ac:dyDescent="0.25">
      <c r="A125" s="121" t="s">
        <v>57</v>
      </c>
      <c r="B125" s="122" t="s">
        <v>181</v>
      </c>
      <c r="C125" s="123" t="s">
        <v>182</v>
      </c>
      <c r="D125" s="122" t="s">
        <v>60</v>
      </c>
      <c r="E125" s="124">
        <v>1</v>
      </c>
      <c r="F125" s="125"/>
      <c r="G125" s="126"/>
      <c r="H125" s="18" t="str">
        <f>IF(ISBLANK(G125), "", IF(ISBLANK(F125), ROUND(E125 * ROUND(G125, 2), 2), ROUND(F125 * ROUND(G125, 2), 2)))</f>
        <v/>
      </c>
      <c r="I125" s="127" t="s">
        <v>44</v>
      </c>
      <c r="J125" s="42">
        <v>0.2</v>
      </c>
      <c r="K125" s="49" t="b">
        <f>IF(AND(COUNTIF(TAUXTVA1:TAUXTVA4, J125) = 0, J125 &lt;&gt; 0), FALSE, IF(ISBLANK(J125), FALSE, TRUE))</f>
        <v>1</v>
      </c>
      <c r="L125" s="50" t="b">
        <f>IF(AND(A125 = "9", OR(I125 = "Variante", I125 = "Option")), FALSE, TRUE)</f>
        <v>1</v>
      </c>
      <c r="M125" s="48">
        <f>IF(AND(L125 = TRUE, K125 = TRUE), J125, "")</f>
        <v>0.2</v>
      </c>
    </row>
    <row r="126" spans="1:14" ht="13.5" thickTop="1" x14ac:dyDescent="0.2">
      <c r="A126" s="121" t="s">
        <v>93</v>
      </c>
      <c r="C126" s="123" t="s">
        <v>183</v>
      </c>
    </row>
    <row r="127" spans="1:14" ht="13.5" thickBot="1" x14ac:dyDescent="0.25">
      <c r="A127" s="121" t="s">
        <v>61</v>
      </c>
    </row>
    <row r="128" spans="1:14" ht="14.25" thickTop="1" thickBot="1" x14ac:dyDescent="0.25">
      <c r="A128" s="121" t="s">
        <v>57</v>
      </c>
      <c r="B128" s="122" t="s">
        <v>184</v>
      </c>
      <c r="C128" s="123" t="s">
        <v>185</v>
      </c>
      <c r="D128" s="122" t="s">
        <v>60</v>
      </c>
      <c r="E128" s="124">
        <v>1</v>
      </c>
      <c r="F128" s="125"/>
      <c r="G128" s="126"/>
      <c r="H128" s="18" t="str">
        <f>IF(ISBLANK(G128), "", IF(ISBLANK(F128), ROUND(E128 * ROUND(G128, 2), 2), ROUND(F128 * ROUND(G128, 2), 2)))</f>
        <v/>
      </c>
      <c r="I128" s="127" t="s">
        <v>44</v>
      </c>
      <c r="J128" s="42">
        <v>0.2</v>
      </c>
      <c r="K128" s="49" t="b">
        <f>IF(AND(COUNTIF(TAUXTVA1:TAUXTVA4, J128) = 0, J128 &lt;&gt; 0), FALSE, IF(ISBLANK(J128), FALSE, TRUE))</f>
        <v>1</v>
      </c>
      <c r="L128" s="50" t="b">
        <f>IF(AND(A128 = "9", OR(I128 = "Variante", I128 = "Option")), FALSE, TRUE)</f>
        <v>1</v>
      </c>
      <c r="M128" s="48">
        <f>IF(AND(L128 = TRUE, K128 = TRUE), J128, "")</f>
        <v>0.2</v>
      </c>
    </row>
    <row r="129" spans="1:14" ht="13.5" thickTop="1" x14ac:dyDescent="0.2">
      <c r="A129" s="121" t="s">
        <v>93</v>
      </c>
      <c r="C129" s="123" t="s">
        <v>97</v>
      </c>
    </row>
    <row r="130" spans="1:14" x14ac:dyDescent="0.2">
      <c r="A130" s="121" t="s">
        <v>61</v>
      </c>
    </row>
    <row r="131" spans="1:14" s="117" customFormat="1" ht="12" x14ac:dyDescent="0.2">
      <c r="A131" s="118" t="s">
        <v>62</v>
      </c>
      <c r="B131" s="119" t="s">
        <v>176</v>
      </c>
      <c r="C131" s="120" t="s">
        <v>186</v>
      </c>
      <c r="D131" s="109"/>
      <c r="E131" s="109"/>
      <c r="F131" s="109"/>
      <c r="G131" s="111"/>
      <c r="H131" s="111">
        <f>IF(COUNTIF(L121:L130, FALSE) = COUNTIF(A121:A130, "9"), SUMIF(A121:A130, "9", H121:H130), SUMIF(L121:L130, TRUE, H121:H130))</f>
        <v>0</v>
      </c>
      <c r="I131" s="23" t="str">
        <f>IF(AND(COUNTIF(A121:A130, "9") &gt; 0, COUNTIF(L121:L130, FALSE) = COUNTIF(A121:A130, "9")), "Non totalisé", "")</f>
        <v/>
      </c>
      <c r="J131" s="113"/>
      <c r="K131" s="114"/>
      <c r="L131" s="109"/>
      <c r="M131" s="115"/>
      <c r="N131" s="116"/>
    </row>
    <row r="132" spans="1:14" s="117" customFormat="1" ht="12" x14ac:dyDescent="0.2">
      <c r="A132" s="108"/>
      <c r="B132" s="109"/>
      <c r="C132" s="110"/>
      <c r="D132" s="109"/>
      <c r="E132" s="109"/>
      <c r="F132" s="109"/>
      <c r="G132" s="111"/>
      <c r="H132" s="111"/>
      <c r="I132" s="112"/>
      <c r="J132" s="113"/>
      <c r="K132" s="114"/>
      <c r="L132" s="109"/>
      <c r="M132" s="115"/>
      <c r="N132" s="116"/>
    </row>
    <row r="133" spans="1:14" s="117" customFormat="1" ht="12" x14ac:dyDescent="0.2">
      <c r="A133" s="118" t="s">
        <v>54</v>
      </c>
      <c r="B133" s="119" t="s">
        <v>187</v>
      </c>
      <c r="C133" s="120" t="s">
        <v>188</v>
      </c>
      <c r="D133" s="109"/>
      <c r="E133" s="109"/>
      <c r="F133" s="109"/>
      <c r="G133" s="111"/>
      <c r="H133" s="111"/>
      <c r="I133" s="112"/>
      <c r="J133" s="113"/>
      <c r="K133" s="114"/>
      <c r="L133" s="109"/>
      <c r="M133" s="115"/>
      <c r="N133" s="116"/>
    </row>
    <row r="134" spans="1:14" s="117" customFormat="1" ht="12" x14ac:dyDescent="0.2">
      <c r="A134" s="118" t="s">
        <v>62</v>
      </c>
      <c r="B134" s="119" t="s">
        <v>187</v>
      </c>
      <c r="C134" s="120" t="s">
        <v>189</v>
      </c>
      <c r="D134" s="109"/>
      <c r="E134" s="109"/>
      <c r="F134" s="109"/>
      <c r="G134" s="111"/>
      <c r="H134" s="111">
        <f>IF(COUNTIF(L133:L133, FALSE) = COUNTIF(A133:A133, "9"), SUMIF(A133:A133, "9", H133:H133), SUMIF(L133:L133, TRUE, H133:H133))</f>
        <v>0</v>
      </c>
      <c r="I134" s="23" t="str">
        <f>IF(AND(COUNTIF(A133:A133, "9") &gt; 0, COUNTIF(L133:L133, FALSE) = COUNTIF(A133:A133, "9")), "Non totalisé", "")</f>
        <v/>
      </c>
      <c r="J134" s="113"/>
      <c r="K134" s="114"/>
      <c r="L134" s="109"/>
      <c r="M134" s="115"/>
      <c r="N134" s="116"/>
    </row>
    <row r="135" spans="1:14" s="117" customFormat="1" thickBot="1" x14ac:dyDescent="0.25">
      <c r="A135" s="108"/>
      <c r="B135" s="109"/>
      <c r="C135" s="110"/>
      <c r="D135" s="109"/>
      <c r="E135" s="109"/>
      <c r="F135" s="109"/>
      <c r="G135" s="111"/>
      <c r="H135" s="111"/>
      <c r="I135" s="112"/>
      <c r="J135" s="113"/>
      <c r="K135" s="114"/>
      <c r="L135" s="109"/>
      <c r="M135" s="115"/>
      <c r="N135" s="116"/>
    </row>
    <row r="136" spans="1:14" ht="14.25" thickTop="1" thickBot="1" x14ac:dyDescent="0.25">
      <c r="A136" s="121" t="s">
        <v>57</v>
      </c>
      <c r="B136" s="122" t="s">
        <v>190</v>
      </c>
      <c r="C136" s="123" t="s">
        <v>191</v>
      </c>
      <c r="D136" s="122" t="s">
        <v>60</v>
      </c>
      <c r="E136" s="124">
        <v>1</v>
      </c>
      <c r="F136" s="125"/>
      <c r="G136" s="126"/>
      <c r="H136" s="18" t="str">
        <f>IF(ISBLANK(G136), "", IF(ISBLANK(F136), ROUND(E136 * ROUND(G136, 2), 2), ROUND(F136 * ROUND(G136, 2), 2)))</f>
        <v/>
      </c>
      <c r="I136" s="127" t="s">
        <v>44</v>
      </c>
      <c r="J136" s="42">
        <v>0.2</v>
      </c>
      <c r="K136" s="49" t="b">
        <f>IF(AND(COUNTIF(TAUXTVA1:TAUXTVA4, J136) = 0, J136 &lt;&gt; 0), FALSE, IF(ISBLANK(J136), FALSE, TRUE))</f>
        <v>1</v>
      </c>
      <c r="L136" s="50" t="b">
        <f>IF(AND(A136 = "9", OR(I136 = "Variante", I136 = "Option")), FALSE, TRUE)</f>
        <v>1</v>
      </c>
      <c r="M136" s="48">
        <f>IF(AND(L136 = TRUE, K136 = TRUE), J136, "")</f>
        <v>0.2</v>
      </c>
    </row>
    <row r="137" spans="1:14" ht="13.5" thickTop="1" x14ac:dyDescent="0.2">
      <c r="A137" s="121" t="s">
        <v>93</v>
      </c>
      <c r="C137" s="123" t="s">
        <v>180</v>
      </c>
    </row>
    <row r="138" spans="1:14" ht="13.5" thickBot="1" x14ac:dyDescent="0.25">
      <c r="A138" s="121" t="s">
        <v>61</v>
      </c>
    </row>
    <row r="139" spans="1:14" ht="14.25" thickTop="1" thickBot="1" x14ac:dyDescent="0.25">
      <c r="A139" s="121" t="s">
        <v>57</v>
      </c>
      <c r="B139" s="122" t="s">
        <v>192</v>
      </c>
      <c r="C139" s="123" t="s">
        <v>193</v>
      </c>
      <c r="D139" s="122" t="s">
        <v>60</v>
      </c>
      <c r="E139" s="124">
        <v>1</v>
      </c>
      <c r="F139" s="125"/>
      <c r="G139" s="126"/>
      <c r="H139" s="18" t="str">
        <f>IF(ISBLANK(G139), "", IF(ISBLANK(F139), ROUND(E139 * ROUND(G139, 2), 2), ROUND(F139 * ROUND(G139, 2), 2)))</f>
        <v/>
      </c>
      <c r="I139" s="127" t="s">
        <v>44</v>
      </c>
      <c r="J139" s="42">
        <v>0.2</v>
      </c>
      <c r="K139" s="49" t="b">
        <f>IF(AND(COUNTIF(TAUXTVA1:TAUXTVA4, J139) = 0, J139 &lt;&gt; 0), FALSE, IF(ISBLANK(J139), FALSE, TRUE))</f>
        <v>1</v>
      </c>
      <c r="L139" s="50" t="b">
        <f>IF(AND(A139 = "9", OR(I139 = "Variante", I139 = "Option")), FALSE, TRUE)</f>
        <v>1</v>
      </c>
      <c r="M139" s="48">
        <f>IF(AND(L139 = TRUE, K139 = TRUE), J139, "")</f>
        <v>0.2</v>
      </c>
    </row>
    <row r="140" spans="1:14" ht="13.5" thickTop="1" x14ac:dyDescent="0.2">
      <c r="A140" s="121" t="s">
        <v>93</v>
      </c>
      <c r="C140" s="123" t="s">
        <v>97</v>
      </c>
    </row>
    <row r="141" spans="1:14" x14ac:dyDescent="0.2">
      <c r="A141" s="121" t="s">
        <v>61</v>
      </c>
    </row>
    <row r="142" spans="1:14" s="72" customFormat="1" ht="25.5" x14ac:dyDescent="0.2">
      <c r="A142" s="105" t="s">
        <v>83</v>
      </c>
      <c r="B142" s="106" t="s">
        <v>174</v>
      </c>
      <c r="C142" s="107" t="s">
        <v>194</v>
      </c>
      <c r="D142" s="98"/>
      <c r="E142" s="98"/>
      <c r="F142" s="98"/>
      <c r="G142" s="100"/>
      <c r="H142" s="100">
        <f>IF(COUNTIF(L120:L141, FALSE) = COUNTIF(A120:A141, "9"), SUMIF(A120:A141, "9", H120:H141), SUMIF(L120:L141, TRUE, H120:H141))</f>
        <v>0</v>
      </c>
      <c r="I142" s="23" t="str">
        <f>IF(AND(COUNTIF(A120:A141, "9") &gt; 0, COUNTIF(L120:L141, FALSE) = COUNTIF(A120:A141, "9")), "Non totalisé", "")</f>
        <v/>
      </c>
      <c r="J142" s="102"/>
      <c r="K142" s="103"/>
      <c r="L142" s="98"/>
      <c r="M142" s="104"/>
      <c r="N142" s="43"/>
    </row>
    <row r="143" spans="1:14" s="72" customFormat="1" x14ac:dyDescent="0.2">
      <c r="A143" s="97"/>
      <c r="B143" s="98"/>
      <c r="C143" s="99"/>
      <c r="D143" s="98"/>
      <c r="E143" s="98"/>
      <c r="F143" s="98"/>
      <c r="G143" s="100"/>
      <c r="H143" s="100"/>
      <c r="I143" s="101"/>
      <c r="J143" s="102"/>
      <c r="K143" s="103"/>
      <c r="L143" s="98"/>
      <c r="M143" s="104"/>
      <c r="N143" s="43"/>
    </row>
    <row r="144" spans="1:14" s="87" customFormat="1" x14ac:dyDescent="0.2">
      <c r="A144" s="94" t="s">
        <v>48</v>
      </c>
      <c r="B144" s="95" t="s">
        <v>195</v>
      </c>
      <c r="C144" s="96" t="s">
        <v>196</v>
      </c>
      <c r="D144" s="88"/>
      <c r="E144" s="88"/>
      <c r="F144" s="88"/>
      <c r="G144" s="89"/>
      <c r="H144" s="89"/>
      <c r="I144" s="90"/>
      <c r="J144" s="91"/>
      <c r="K144" s="92"/>
      <c r="L144" s="88"/>
      <c r="M144" s="93"/>
      <c r="N144" s="86"/>
    </row>
    <row r="145" spans="1:14" s="72" customFormat="1" x14ac:dyDescent="0.2">
      <c r="A145" s="105" t="s">
        <v>51</v>
      </c>
      <c r="B145" s="106" t="s">
        <v>197</v>
      </c>
      <c r="C145" s="107" t="s">
        <v>198</v>
      </c>
      <c r="D145" s="98"/>
      <c r="E145" s="98"/>
      <c r="F145" s="98"/>
      <c r="G145" s="100"/>
      <c r="H145" s="100"/>
      <c r="I145" s="101"/>
      <c r="J145" s="102"/>
      <c r="K145" s="103"/>
      <c r="L145" s="98"/>
      <c r="M145" s="104"/>
      <c r="N145" s="43"/>
    </row>
    <row r="146" spans="1:14" s="117" customFormat="1" thickBot="1" x14ac:dyDescent="0.25">
      <c r="A146" s="118" t="s">
        <v>54</v>
      </c>
      <c r="B146" s="119" t="s">
        <v>199</v>
      </c>
      <c r="C146" s="120" t="s">
        <v>200</v>
      </c>
      <c r="D146" s="109"/>
      <c r="E146" s="109"/>
      <c r="F146" s="109"/>
      <c r="G146" s="111"/>
      <c r="H146" s="111"/>
      <c r="I146" s="112"/>
      <c r="J146" s="113"/>
      <c r="K146" s="114"/>
      <c r="L146" s="109"/>
      <c r="M146" s="115"/>
      <c r="N146" s="116"/>
    </row>
    <row r="147" spans="1:14" ht="14.25" thickTop="1" thickBot="1" x14ac:dyDescent="0.25">
      <c r="A147" s="121" t="s">
        <v>57</v>
      </c>
      <c r="B147" s="122" t="s">
        <v>201</v>
      </c>
      <c r="C147" s="123" t="s">
        <v>202</v>
      </c>
      <c r="D147" s="122" t="s">
        <v>203</v>
      </c>
      <c r="E147" s="129">
        <v>109.672</v>
      </c>
      <c r="F147" s="125"/>
      <c r="G147" s="126"/>
      <c r="H147" s="18" t="str">
        <f>IF(ISBLANK(G147), "", IF(ISBLANK(F147), ROUND(E147 * ROUND(G147, 2), 2), ROUND(F147 * ROUND(G147, 2), 2)))</f>
        <v/>
      </c>
      <c r="I147" s="127" t="s">
        <v>44</v>
      </c>
      <c r="J147" s="42">
        <v>0.2</v>
      </c>
      <c r="K147" s="49" t="b">
        <f>IF(AND(COUNTIF(TAUXTVA1:TAUXTVA4, J147) = 0, J147 &lt;&gt; 0), FALSE, IF(ISBLANK(J147), FALSE, TRUE))</f>
        <v>1</v>
      </c>
      <c r="L147" s="50" t="b">
        <f>IF(AND(A147 = "9", OR(I147 = "Variante", I147 = "Option")), FALSE, TRUE)</f>
        <v>1</v>
      </c>
      <c r="M147" s="48">
        <f>IF(AND(L147 = TRUE, K147 = TRUE), J147, "")</f>
        <v>0.2</v>
      </c>
    </row>
    <row r="148" spans="1:14" ht="13.5" thickTop="1" x14ac:dyDescent="0.2">
      <c r="A148" s="121" t="s">
        <v>93</v>
      </c>
      <c r="C148" s="123" t="s">
        <v>204</v>
      </c>
    </row>
    <row r="149" spans="1:14" ht="13.5" thickBot="1" x14ac:dyDescent="0.25">
      <c r="A149" s="121" t="s">
        <v>61</v>
      </c>
    </row>
    <row r="150" spans="1:14" ht="14.25" thickTop="1" thickBot="1" x14ac:dyDescent="0.25">
      <c r="A150" s="121" t="s">
        <v>57</v>
      </c>
      <c r="B150" s="122" t="s">
        <v>205</v>
      </c>
      <c r="C150" s="123" t="s">
        <v>206</v>
      </c>
      <c r="D150" s="122" t="s">
        <v>112</v>
      </c>
      <c r="E150" s="128">
        <v>174.67</v>
      </c>
      <c r="F150" s="125"/>
      <c r="G150" s="126"/>
      <c r="H150" s="18" t="str">
        <f>IF(ISBLANK(G150), "", IF(ISBLANK(F150), ROUND(E150 * ROUND(G150, 2), 2), ROUND(F150 * ROUND(G150, 2), 2)))</f>
        <v/>
      </c>
      <c r="I150" s="127" t="s">
        <v>44</v>
      </c>
      <c r="J150" s="42">
        <v>0.2</v>
      </c>
      <c r="K150" s="49" t="b">
        <f>IF(AND(COUNTIF(TAUXTVA1:TAUXTVA4, J150) = 0, J150 &lt;&gt; 0), FALSE, IF(ISBLANK(J150), FALSE, TRUE))</f>
        <v>1</v>
      </c>
      <c r="L150" s="50" t="b">
        <f>IF(AND(A150 = "9", OR(I150 = "Variante", I150 = "Option")), FALSE, TRUE)</f>
        <v>1</v>
      </c>
      <c r="M150" s="48">
        <f>IF(AND(L150 = TRUE, K150 = TRUE), J150, "")</f>
        <v>0.2</v>
      </c>
    </row>
    <row r="151" spans="1:14" ht="13.5" thickTop="1" x14ac:dyDescent="0.2">
      <c r="A151" s="121" t="s">
        <v>93</v>
      </c>
      <c r="C151" s="123" t="s">
        <v>204</v>
      </c>
    </row>
    <row r="152" spans="1:14" x14ac:dyDescent="0.2">
      <c r="A152" s="121" t="s">
        <v>61</v>
      </c>
    </row>
    <row r="153" spans="1:14" s="117" customFormat="1" ht="12" x14ac:dyDescent="0.2">
      <c r="A153" s="118" t="s">
        <v>62</v>
      </c>
      <c r="B153" s="119" t="s">
        <v>199</v>
      </c>
      <c r="C153" s="120" t="s">
        <v>207</v>
      </c>
      <c r="D153" s="109"/>
      <c r="E153" s="109"/>
      <c r="F153" s="109"/>
      <c r="G153" s="111"/>
      <c r="H153" s="111">
        <f>IF(COUNTIF(L146:L152, FALSE) = COUNTIF(A146:A152, "9"), SUMIF(A146:A152, "9", H146:H152), SUMIF(L146:L152, TRUE, H146:H152))</f>
        <v>0</v>
      </c>
      <c r="I153" s="23" t="str">
        <f>IF(AND(COUNTIF(A146:A152, "9") &gt; 0, COUNTIF(L146:L152, FALSE) = COUNTIF(A146:A152, "9")), "Non totalisé", "")</f>
        <v/>
      </c>
      <c r="J153" s="113"/>
      <c r="K153" s="114"/>
      <c r="L153" s="109"/>
      <c r="M153" s="115"/>
      <c r="N153" s="116"/>
    </row>
    <row r="154" spans="1:14" s="117" customFormat="1" ht="12" x14ac:dyDescent="0.2">
      <c r="A154" s="108"/>
      <c r="B154" s="109"/>
      <c r="C154" s="110"/>
      <c r="D154" s="109"/>
      <c r="E154" s="109"/>
      <c r="F154" s="109"/>
      <c r="G154" s="111"/>
      <c r="H154" s="111"/>
      <c r="I154" s="112"/>
      <c r="J154" s="113"/>
      <c r="K154" s="114"/>
      <c r="L154" s="109"/>
      <c r="M154" s="115"/>
      <c r="N154" s="116"/>
    </row>
    <row r="155" spans="1:14" s="72" customFormat="1" x14ac:dyDescent="0.2">
      <c r="A155" s="105" t="s">
        <v>64</v>
      </c>
      <c r="B155" s="106" t="s">
        <v>197</v>
      </c>
      <c r="C155" s="107" t="s">
        <v>208</v>
      </c>
      <c r="D155" s="98"/>
      <c r="E155" s="98"/>
      <c r="F155" s="98"/>
      <c r="G155" s="100"/>
      <c r="H155" s="100">
        <f>IF(COUNTIF(L145:L154, FALSE) = COUNTIF(A145:A154, "9"), SUMIF(A145:A154, "9", H145:H154), SUMIF(L145:L154, TRUE, H145:H154))</f>
        <v>0</v>
      </c>
      <c r="I155" s="23" t="str">
        <f>IF(AND(COUNTIF(A145:A154, "9") &gt; 0, COUNTIF(L145:L154, FALSE) = COUNTIF(A145:A154, "9")), "Non totalisé", "")</f>
        <v/>
      </c>
      <c r="J155" s="102"/>
      <c r="K155" s="103"/>
      <c r="L155" s="98"/>
      <c r="M155" s="104"/>
      <c r="N155" s="43"/>
    </row>
    <row r="156" spans="1:14" s="72" customFormat="1" x14ac:dyDescent="0.2">
      <c r="A156" s="97"/>
      <c r="B156" s="98"/>
      <c r="C156" s="99"/>
      <c r="D156" s="98"/>
      <c r="E156" s="98"/>
      <c r="F156" s="98"/>
      <c r="G156" s="100"/>
      <c r="H156" s="100"/>
      <c r="I156" s="101"/>
      <c r="J156" s="102"/>
      <c r="K156" s="103"/>
      <c r="L156" s="98"/>
      <c r="M156" s="104"/>
      <c r="N156" s="43"/>
    </row>
    <row r="157" spans="1:14" s="72" customFormat="1" x14ac:dyDescent="0.2">
      <c r="A157" s="105" t="s">
        <v>51</v>
      </c>
      <c r="B157" s="106" t="s">
        <v>209</v>
      </c>
      <c r="C157" s="107" t="s">
        <v>210</v>
      </c>
      <c r="D157" s="98"/>
      <c r="E157" s="98"/>
      <c r="F157" s="98"/>
      <c r="G157" s="100"/>
      <c r="H157" s="100"/>
      <c r="I157" s="101"/>
      <c r="J157" s="102"/>
      <c r="K157" s="103"/>
      <c r="L157" s="98"/>
      <c r="M157" s="104"/>
      <c r="N157" s="43"/>
    </row>
    <row r="158" spans="1:14" s="117" customFormat="1" thickBot="1" x14ac:dyDescent="0.25">
      <c r="A158" s="118" t="s">
        <v>54</v>
      </c>
      <c r="B158" s="119" t="s">
        <v>211</v>
      </c>
      <c r="C158" s="120" t="s">
        <v>212</v>
      </c>
      <c r="D158" s="109"/>
      <c r="E158" s="109"/>
      <c r="F158" s="109"/>
      <c r="G158" s="111"/>
      <c r="H158" s="111"/>
      <c r="I158" s="112"/>
      <c r="J158" s="113"/>
      <c r="K158" s="114"/>
      <c r="L158" s="109"/>
      <c r="M158" s="115"/>
      <c r="N158" s="116"/>
    </row>
    <row r="159" spans="1:14" ht="14.25" thickTop="1" thickBot="1" x14ac:dyDescent="0.25">
      <c r="A159" s="121" t="s">
        <v>57</v>
      </c>
      <c r="B159" s="122" t="s">
        <v>213</v>
      </c>
      <c r="C159" s="123" t="s">
        <v>214</v>
      </c>
      <c r="D159" s="122" t="s">
        <v>112</v>
      </c>
      <c r="E159" s="128">
        <v>189.84</v>
      </c>
      <c r="F159" s="125"/>
      <c r="G159" s="126"/>
      <c r="H159" s="18" t="str">
        <f>IF(ISBLANK(G159), "", IF(ISBLANK(F159), ROUND(E159 * ROUND(G159, 2), 2), ROUND(F159 * ROUND(G159, 2), 2)))</f>
        <v/>
      </c>
      <c r="I159" s="127" t="s">
        <v>44</v>
      </c>
      <c r="J159" s="42">
        <v>0.2</v>
      </c>
      <c r="K159" s="49" t="b">
        <f>IF(AND(COUNTIF(TAUXTVA1:TAUXTVA4, J159) = 0, J159 &lt;&gt; 0), FALSE, IF(ISBLANK(J159), FALSE, TRUE))</f>
        <v>1</v>
      </c>
      <c r="L159" s="50" t="b">
        <f>IF(AND(A159 = "9", OR(I159 = "Variante", I159 = "Option")), FALSE, TRUE)</f>
        <v>1</v>
      </c>
      <c r="M159" s="48">
        <f>IF(AND(L159 = TRUE, K159 = TRUE), J159, "")</f>
        <v>0.2</v>
      </c>
    </row>
    <row r="160" spans="1:14" ht="13.5" thickTop="1" x14ac:dyDescent="0.2">
      <c r="A160" s="121" t="s">
        <v>93</v>
      </c>
      <c r="C160" s="123" t="s">
        <v>204</v>
      </c>
    </row>
    <row r="161" spans="1:14" x14ac:dyDescent="0.2">
      <c r="A161" s="121" t="s">
        <v>61</v>
      </c>
    </row>
    <row r="162" spans="1:14" s="117" customFormat="1" ht="12" x14ac:dyDescent="0.2">
      <c r="A162" s="118" t="s">
        <v>62</v>
      </c>
      <c r="B162" s="119" t="s">
        <v>211</v>
      </c>
      <c r="C162" s="120" t="s">
        <v>215</v>
      </c>
      <c r="D162" s="109"/>
      <c r="E162" s="109"/>
      <c r="F162" s="109"/>
      <c r="G162" s="111"/>
      <c r="H162" s="111">
        <f>IF(COUNTIF(L158:L161, FALSE) = COUNTIF(A158:A161, "9"), SUMIF(A158:A161, "9", H158:H161), SUMIF(L158:L161, TRUE, H158:H161))</f>
        <v>0</v>
      </c>
      <c r="I162" s="23" t="str">
        <f>IF(AND(COUNTIF(A158:A161, "9") &gt; 0, COUNTIF(L158:L161, FALSE) = COUNTIF(A158:A161, "9")), "Non totalisé", "")</f>
        <v/>
      </c>
      <c r="J162" s="113"/>
      <c r="K162" s="114"/>
      <c r="L162" s="109"/>
      <c r="M162" s="115"/>
      <c r="N162" s="116"/>
    </row>
    <row r="163" spans="1:14" s="117" customFormat="1" ht="12" x14ac:dyDescent="0.2">
      <c r="A163" s="108"/>
      <c r="B163" s="109"/>
      <c r="C163" s="110"/>
      <c r="D163" s="109"/>
      <c r="E163" s="109"/>
      <c r="F163" s="109"/>
      <c r="G163" s="111"/>
      <c r="H163" s="111"/>
      <c r="I163" s="112"/>
      <c r="J163" s="113"/>
      <c r="K163" s="114"/>
      <c r="L163" s="109"/>
      <c r="M163" s="115"/>
      <c r="N163" s="116"/>
    </row>
    <row r="164" spans="1:14" s="117" customFormat="1" thickBot="1" x14ac:dyDescent="0.25">
      <c r="A164" s="118" t="s">
        <v>54</v>
      </c>
      <c r="B164" s="119" t="s">
        <v>216</v>
      </c>
      <c r="C164" s="120" t="s">
        <v>217</v>
      </c>
      <c r="D164" s="109"/>
      <c r="E164" s="109"/>
      <c r="F164" s="109"/>
      <c r="G164" s="111"/>
      <c r="H164" s="111"/>
      <c r="I164" s="112"/>
      <c r="J164" s="113"/>
      <c r="K164" s="114"/>
      <c r="L164" s="109"/>
      <c r="M164" s="115"/>
      <c r="N164" s="116"/>
    </row>
    <row r="165" spans="1:14" ht="14.25" thickTop="1" thickBot="1" x14ac:dyDescent="0.25">
      <c r="A165" s="121" t="s">
        <v>57</v>
      </c>
      <c r="B165" s="122" t="s">
        <v>218</v>
      </c>
      <c r="C165" s="123" t="s">
        <v>219</v>
      </c>
      <c r="D165" s="122" t="s">
        <v>112</v>
      </c>
      <c r="E165" s="128">
        <v>189.84</v>
      </c>
      <c r="F165" s="125"/>
      <c r="G165" s="126"/>
      <c r="H165" s="18" t="str">
        <f>IF(ISBLANK(G165), "", IF(ISBLANK(F165), ROUND(E165 * ROUND(G165, 2), 2), ROUND(F165 * ROUND(G165, 2), 2)))</f>
        <v/>
      </c>
      <c r="I165" s="127" t="s">
        <v>44</v>
      </c>
      <c r="J165" s="42">
        <v>0.2</v>
      </c>
      <c r="K165" s="49" t="b">
        <f>IF(AND(COUNTIF(TAUXTVA1:TAUXTVA4, J165) = 0, J165 &lt;&gt; 0), FALSE, IF(ISBLANK(J165), FALSE, TRUE))</f>
        <v>1</v>
      </c>
      <c r="L165" s="50" t="b">
        <f>IF(AND(A165 = "9", OR(I165 = "Variante", I165 = "Option")), FALSE, TRUE)</f>
        <v>1</v>
      </c>
      <c r="M165" s="48">
        <f>IF(AND(L165 = TRUE, K165 = TRUE), J165, "")</f>
        <v>0.2</v>
      </c>
    </row>
    <row r="166" spans="1:14" ht="23.25" thickTop="1" x14ac:dyDescent="0.2">
      <c r="A166" s="121" t="s">
        <v>93</v>
      </c>
      <c r="C166" s="123" t="s">
        <v>220</v>
      </c>
    </row>
    <row r="167" spans="1:14" x14ac:dyDescent="0.2">
      <c r="A167" s="121" t="s">
        <v>61</v>
      </c>
    </row>
    <row r="168" spans="1:14" s="117" customFormat="1" ht="12" x14ac:dyDescent="0.2">
      <c r="A168" s="118" t="s">
        <v>62</v>
      </c>
      <c r="B168" s="119" t="s">
        <v>216</v>
      </c>
      <c r="C168" s="120" t="s">
        <v>221</v>
      </c>
      <c r="D168" s="109"/>
      <c r="E168" s="109"/>
      <c r="F168" s="109"/>
      <c r="G168" s="111"/>
      <c r="H168" s="111">
        <f>IF(COUNTIF(L164:L167, FALSE) = COUNTIF(A164:A167, "9"), SUMIF(A164:A167, "9", H164:H167), SUMIF(L164:L167, TRUE, H164:H167))</f>
        <v>0</v>
      </c>
      <c r="I168" s="23" t="str">
        <f>IF(AND(COUNTIF(A164:A167, "9") &gt; 0, COUNTIF(L164:L167, FALSE) = COUNTIF(A164:A167, "9")), "Non totalisé", "")</f>
        <v/>
      </c>
      <c r="J168" s="113"/>
      <c r="K168" s="114"/>
      <c r="L168" s="109"/>
      <c r="M168" s="115"/>
      <c r="N168" s="116"/>
    </row>
    <row r="169" spans="1:14" s="117" customFormat="1" ht="12" x14ac:dyDescent="0.2">
      <c r="A169" s="108"/>
      <c r="B169" s="109"/>
      <c r="C169" s="110"/>
      <c r="D169" s="109"/>
      <c r="E169" s="109"/>
      <c r="F169" s="109"/>
      <c r="G169" s="111"/>
      <c r="H169" s="111"/>
      <c r="I169" s="112"/>
      <c r="J169" s="113"/>
      <c r="K169" s="114"/>
      <c r="L169" s="109"/>
      <c r="M169" s="115"/>
      <c r="N169" s="116"/>
    </row>
    <row r="170" spans="1:14" s="72" customFormat="1" x14ac:dyDescent="0.2">
      <c r="A170" s="105" t="s">
        <v>64</v>
      </c>
      <c r="B170" s="106" t="s">
        <v>209</v>
      </c>
      <c r="C170" s="107" t="s">
        <v>222</v>
      </c>
      <c r="D170" s="98"/>
      <c r="E170" s="98"/>
      <c r="F170" s="98"/>
      <c r="G170" s="100"/>
      <c r="H170" s="100">
        <f>IF(COUNTIF(L157:L169, FALSE) = COUNTIF(A157:A169, "9"), SUMIF(A157:A169, "9", H157:H169), SUMIF(L157:L169, TRUE, H157:H169))</f>
        <v>0</v>
      </c>
      <c r="I170" s="23" t="str">
        <f>IF(AND(COUNTIF(A157:A169, "9") &gt; 0, COUNTIF(L157:L169, FALSE) = COUNTIF(A157:A169, "9")), "Non totalisé", "")</f>
        <v/>
      </c>
      <c r="J170" s="102"/>
      <c r="K170" s="103"/>
      <c r="L170" s="98"/>
      <c r="M170" s="104"/>
      <c r="N170" s="43"/>
    </row>
    <row r="171" spans="1:14" s="72" customFormat="1" x14ac:dyDescent="0.2">
      <c r="A171" s="97"/>
      <c r="B171" s="98"/>
      <c r="C171" s="99"/>
      <c r="D171" s="98"/>
      <c r="E171" s="98"/>
      <c r="F171" s="98"/>
      <c r="G171" s="100"/>
      <c r="H171" s="100"/>
      <c r="I171" s="101"/>
      <c r="J171" s="102"/>
      <c r="K171" s="103"/>
      <c r="L171" s="98"/>
      <c r="M171" s="104"/>
      <c r="N171" s="43"/>
    </row>
    <row r="172" spans="1:14" s="72" customFormat="1" x14ac:dyDescent="0.2">
      <c r="A172" s="105" t="s">
        <v>83</v>
      </c>
      <c r="B172" s="106" t="s">
        <v>195</v>
      </c>
      <c r="C172" s="107" t="s">
        <v>223</v>
      </c>
      <c r="D172" s="98"/>
      <c r="E172" s="98"/>
      <c r="F172" s="98"/>
      <c r="G172" s="100"/>
      <c r="H172" s="100">
        <f>IF(COUNTIF(L144:L171, FALSE) = COUNTIF(A144:A171, "9"), SUMIF(A144:A171, "9", H144:H171), SUMIF(L144:L171, TRUE, H144:H171))</f>
        <v>0</v>
      </c>
      <c r="I172" s="23" t="str">
        <f>IF(AND(COUNTIF(A144:A171, "9") &gt; 0, COUNTIF(L144:L171, FALSE) = COUNTIF(A144:A171, "9")), "Non totalisé", "")</f>
        <v/>
      </c>
      <c r="J172" s="102"/>
      <c r="K172" s="103"/>
      <c r="L172" s="98"/>
      <c r="M172" s="104"/>
      <c r="N172" s="43"/>
    </row>
    <row r="173" spans="1:14" s="72" customFormat="1" x14ac:dyDescent="0.2">
      <c r="A173" s="97"/>
      <c r="B173" s="98"/>
      <c r="C173" s="99"/>
      <c r="D173" s="98"/>
      <c r="E173" s="98"/>
      <c r="F173" s="98"/>
      <c r="G173" s="100"/>
      <c r="H173" s="100"/>
      <c r="I173" s="101"/>
      <c r="J173" s="102"/>
      <c r="K173" s="103"/>
      <c r="L173" s="98"/>
      <c r="M173" s="104"/>
      <c r="N173" s="43"/>
    </row>
    <row r="174" spans="1:14" s="87" customFormat="1" x14ac:dyDescent="0.2">
      <c r="A174" s="94" t="s">
        <v>48</v>
      </c>
      <c r="B174" s="95" t="s">
        <v>224</v>
      </c>
      <c r="C174" s="96" t="s">
        <v>225</v>
      </c>
      <c r="D174" s="88"/>
      <c r="E174" s="88"/>
      <c r="F174" s="88"/>
      <c r="G174" s="89"/>
      <c r="H174" s="89"/>
      <c r="I174" s="90"/>
      <c r="J174" s="91"/>
      <c r="K174" s="92"/>
      <c r="L174" s="88"/>
      <c r="M174" s="93"/>
      <c r="N174" s="86"/>
    </row>
    <row r="175" spans="1:14" s="72" customFormat="1" x14ac:dyDescent="0.2">
      <c r="A175" s="105" t="s">
        <v>51</v>
      </c>
      <c r="B175" s="106" t="s">
        <v>226</v>
      </c>
      <c r="C175" s="107" t="s">
        <v>227</v>
      </c>
      <c r="D175" s="98"/>
      <c r="E175" s="98"/>
      <c r="F175" s="98"/>
      <c r="G175" s="100"/>
      <c r="H175" s="100"/>
      <c r="I175" s="101"/>
      <c r="J175" s="102"/>
      <c r="K175" s="103"/>
      <c r="L175" s="98"/>
      <c r="M175" s="104"/>
      <c r="N175" s="43"/>
    </row>
    <row r="176" spans="1:14" s="117" customFormat="1" thickBot="1" x14ac:dyDescent="0.25">
      <c r="A176" s="118" t="s">
        <v>54</v>
      </c>
      <c r="B176" s="119" t="s">
        <v>228</v>
      </c>
      <c r="C176" s="120" t="s">
        <v>229</v>
      </c>
      <c r="D176" s="109"/>
      <c r="E176" s="109"/>
      <c r="F176" s="109"/>
      <c r="G176" s="111"/>
      <c r="H176" s="111"/>
      <c r="I176" s="112"/>
      <c r="J176" s="113"/>
      <c r="K176" s="114"/>
      <c r="L176" s="109"/>
      <c r="M176" s="115"/>
      <c r="N176" s="116"/>
    </row>
    <row r="177" spans="1:14" ht="24" thickTop="1" thickBot="1" x14ac:dyDescent="0.25">
      <c r="A177" s="121" t="s">
        <v>57</v>
      </c>
      <c r="B177" s="122" t="s">
        <v>230</v>
      </c>
      <c r="C177" s="123" t="s">
        <v>231</v>
      </c>
      <c r="D177" s="122" t="s">
        <v>60</v>
      </c>
      <c r="E177" s="124">
        <v>1</v>
      </c>
      <c r="F177" s="125"/>
      <c r="G177" s="126"/>
      <c r="H177" s="18" t="str">
        <f>IF(ISBLANK(G177), "", IF(ISBLANK(F177), ROUND(E177 * ROUND(G177, 2), 2), ROUND(F177 * ROUND(G177, 2), 2)))</f>
        <v/>
      </c>
      <c r="I177" s="127" t="s">
        <v>44</v>
      </c>
      <c r="J177" s="42">
        <v>0.2</v>
      </c>
      <c r="K177" s="49" t="b">
        <f>IF(AND(COUNTIF(TAUXTVA1:TAUXTVA4, J177) = 0, J177 &lt;&gt; 0), FALSE, IF(ISBLANK(J177), FALSE, TRUE))</f>
        <v>1</v>
      </c>
      <c r="L177" s="50" t="b">
        <f>IF(AND(A177 = "9", OR(I177 = "Variante", I177 = "Option")), FALSE, TRUE)</f>
        <v>1</v>
      </c>
      <c r="M177" s="48">
        <f>IF(AND(L177 = TRUE, K177 = TRUE), J177, "")</f>
        <v>0.2</v>
      </c>
    </row>
    <row r="178" spans="1:14" ht="13.5" thickTop="1" x14ac:dyDescent="0.2">
      <c r="A178" s="121" t="s">
        <v>61</v>
      </c>
    </row>
    <row r="179" spans="1:14" s="117" customFormat="1" ht="12" x14ac:dyDescent="0.2">
      <c r="A179" s="118" t="s">
        <v>62</v>
      </c>
      <c r="B179" s="119" t="s">
        <v>228</v>
      </c>
      <c r="C179" s="120" t="s">
        <v>232</v>
      </c>
      <c r="D179" s="109"/>
      <c r="E179" s="109"/>
      <c r="F179" s="109"/>
      <c r="G179" s="111"/>
      <c r="H179" s="111">
        <f>IF(COUNTIF(L176:L178, FALSE) = COUNTIF(A176:A178, "9"), SUMIF(A176:A178, "9", H176:H178), SUMIF(L176:L178, TRUE, H176:H178))</f>
        <v>0</v>
      </c>
      <c r="I179" s="23" t="str">
        <f>IF(AND(COUNTIF(A176:A178, "9") &gt; 0, COUNTIF(L176:L178, FALSE) = COUNTIF(A176:A178, "9")), "Non totalisé", "")</f>
        <v/>
      </c>
      <c r="J179" s="113"/>
      <c r="K179" s="114"/>
      <c r="L179" s="109"/>
      <c r="M179" s="115"/>
      <c r="N179" s="116"/>
    </row>
    <row r="180" spans="1:14" s="117" customFormat="1" ht="12" x14ac:dyDescent="0.2">
      <c r="A180" s="108"/>
      <c r="B180" s="109"/>
      <c r="C180" s="110"/>
      <c r="D180" s="109"/>
      <c r="E180" s="109"/>
      <c r="F180" s="109"/>
      <c r="G180" s="111"/>
      <c r="H180" s="111"/>
      <c r="I180" s="112"/>
      <c r="J180" s="113"/>
      <c r="K180" s="114"/>
      <c r="L180" s="109"/>
      <c r="M180" s="115"/>
      <c r="N180" s="116"/>
    </row>
    <row r="181" spans="1:14" s="72" customFormat="1" x14ac:dyDescent="0.2">
      <c r="A181" s="105" t="s">
        <v>64</v>
      </c>
      <c r="B181" s="106" t="s">
        <v>226</v>
      </c>
      <c r="C181" s="107" t="s">
        <v>233</v>
      </c>
      <c r="D181" s="98"/>
      <c r="E181" s="98"/>
      <c r="F181" s="98"/>
      <c r="G181" s="100"/>
      <c r="H181" s="100">
        <f>IF(COUNTIF(L175:L180, FALSE) = COUNTIF(A175:A180, "9"), SUMIF(A175:A180, "9", H175:H180), SUMIF(L175:L180, TRUE, H175:H180))</f>
        <v>0</v>
      </c>
      <c r="I181" s="23" t="str">
        <f>IF(AND(COUNTIF(A175:A180, "9") &gt; 0, COUNTIF(L175:L180, FALSE) = COUNTIF(A175:A180, "9")), "Non totalisé", "")</f>
        <v/>
      </c>
      <c r="J181" s="102"/>
      <c r="K181" s="103"/>
      <c r="L181" s="98"/>
      <c r="M181" s="104"/>
      <c r="N181" s="43"/>
    </row>
    <row r="182" spans="1:14" s="72" customFormat="1" x14ac:dyDescent="0.2">
      <c r="A182" s="97"/>
      <c r="B182" s="98"/>
      <c r="C182" s="99"/>
      <c r="D182" s="98"/>
      <c r="E182" s="98"/>
      <c r="F182" s="98"/>
      <c r="G182" s="100"/>
      <c r="H182" s="100"/>
      <c r="I182" s="101"/>
      <c r="J182" s="102"/>
      <c r="K182" s="103"/>
      <c r="L182" s="98"/>
      <c r="M182" s="104"/>
      <c r="N182" s="43"/>
    </row>
    <row r="183" spans="1:14" s="72" customFormat="1" x14ac:dyDescent="0.2">
      <c r="A183" s="105" t="s">
        <v>51</v>
      </c>
      <c r="B183" s="106" t="s">
        <v>234</v>
      </c>
      <c r="C183" s="107" t="s">
        <v>235</v>
      </c>
      <c r="D183" s="98"/>
      <c r="E183" s="98"/>
      <c r="F183" s="98"/>
      <c r="G183" s="100"/>
      <c r="H183" s="100"/>
      <c r="I183" s="101"/>
      <c r="J183" s="102"/>
      <c r="K183" s="103"/>
      <c r="L183" s="98"/>
      <c r="M183" s="104"/>
      <c r="N183" s="43"/>
    </row>
    <row r="184" spans="1:14" s="117" customFormat="1" thickBot="1" x14ac:dyDescent="0.25">
      <c r="A184" s="118" t="s">
        <v>54</v>
      </c>
      <c r="B184" s="119" t="s">
        <v>236</v>
      </c>
      <c r="C184" s="120" t="s">
        <v>237</v>
      </c>
      <c r="D184" s="109"/>
      <c r="E184" s="109"/>
      <c r="F184" s="109"/>
      <c r="G184" s="111"/>
      <c r="H184" s="111"/>
      <c r="I184" s="112"/>
      <c r="J184" s="113"/>
      <c r="K184" s="114"/>
      <c r="L184" s="109"/>
      <c r="M184" s="115"/>
      <c r="N184" s="116"/>
    </row>
    <row r="185" spans="1:14" ht="14.25" thickTop="1" thickBot="1" x14ac:dyDescent="0.25">
      <c r="A185" s="121" t="s">
        <v>57</v>
      </c>
      <c r="B185" s="122" t="s">
        <v>238</v>
      </c>
      <c r="C185" s="123" t="s">
        <v>239</v>
      </c>
      <c r="D185" s="122" t="s">
        <v>60</v>
      </c>
      <c r="E185" s="124">
        <v>1</v>
      </c>
      <c r="F185" s="125"/>
      <c r="G185" s="126"/>
      <c r="H185" s="18" t="str">
        <f>IF(ISBLANK(G185), "", IF(ISBLANK(F185), ROUND(E185 * ROUND(G185, 2), 2), ROUND(F185 * ROUND(G185, 2), 2)))</f>
        <v/>
      </c>
      <c r="I185" s="127" t="s">
        <v>44</v>
      </c>
      <c r="J185" s="42">
        <v>0.2</v>
      </c>
      <c r="K185" s="49" t="b">
        <f>IF(AND(COUNTIF(TAUXTVA1:TAUXTVA4, J185) = 0, J185 &lt;&gt; 0), FALSE, IF(ISBLANK(J185), FALSE, TRUE))</f>
        <v>1</v>
      </c>
      <c r="L185" s="50" t="b">
        <f>IF(AND(A185 = "9", OR(I185 = "Variante", I185 = "Option")), FALSE, TRUE)</f>
        <v>1</v>
      </c>
      <c r="M185" s="48">
        <f>IF(AND(L185 = TRUE, K185 = TRUE), J185, "")</f>
        <v>0.2</v>
      </c>
    </row>
    <row r="186" spans="1:14" ht="13.5" thickTop="1" x14ac:dyDescent="0.2">
      <c r="A186" s="121" t="s">
        <v>61</v>
      </c>
    </row>
    <row r="187" spans="1:14" s="117" customFormat="1" ht="12" x14ac:dyDescent="0.2">
      <c r="A187" s="118" t="s">
        <v>62</v>
      </c>
      <c r="B187" s="119" t="s">
        <v>236</v>
      </c>
      <c r="C187" s="120" t="s">
        <v>240</v>
      </c>
      <c r="D187" s="109"/>
      <c r="E187" s="109"/>
      <c r="F187" s="109"/>
      <c r="G187" s="111"/>
      <c r="H187" s="111">
        <f>IF(COUNTIF(L184:L186, FALSE) = COUNTIF(A184:A186, "9"), SUMIF(A184:A186, "9", H184:H186), SUMIF(L184:L186, TRUE, H184:H186))</f>
        <v>0</v>
      </c>
      <c r="I187" s="23" t="str">
        <f>IF(AND(COUNTIF(A184:A186, "9") &gt; 0, COUNTIF(L184:L186, FALSE) = COUNTIF(A184:A186, "9")), "Non totalisé", "")</f>
        <v/>
      </c>
      <c r="J187" s="113"/>
      <c r="K187" s="114"/>
      <c r="L187" s="109"/>
      <c r="M187" s="115"/>
      <c r="N187" s="116"/>
    </row>
    <row r="188" spans="1:14" s="117" customFormat="1" ht="12" x14ac:dyDescent="0.2">
      <c r="A188" s="108"/>
      <c r="B188" s="109"/>
      <c r="C188" s="110"/>
      <c r="D188" s="109"/>
      <c r="E188" s="109"/>
      <c r="F188" s="109"/>
      <c r="G188" s="111"/>
      <c r="H188" s="111"/>
      <c r="I188" s="112"/>
      <c r="J188" s="113"/>
      <c r="K188" s="114"/>
      <c r="L188" s="109"/>
      <c r="M188" s="115"/>
      <c r="N188" s="116"/>
    </row>
    <row r="189" spans="1:14" s="72" customFormat="1" x14ac:dyDescent="0.2">
      <c r="A189" s="105" t="s">
        <v>64</v>
      </c>
      <c r="B189" s="106" t="s">
        <v>234</v>
      </c>
      <c r="C189" s="107" t="s">
        <v>241</v>
      </c>
      <c r="D189" s="98"/>
      <c r="E189" s="98"/>
      <c r="F189" s="98"/>
      <c r="G189" s="100"/>
      <c r="H189" s="100">
        <f>IF(COUNTIF(L183:L188, FALSE) = COUNTIF(A183:A188, "9"), SUMIF(A183:A188, "9", H183:H188), SUMIF(L183:L188, TRUE, H183:H188))</f>
        <v>0</v>
      </c>
      <c r="I189" s="23" t="str">
        <f>IF(AND(COUNTIF(A183:A188, "9") &gt; 0, COUNTIF(L183:L188, FALSE) = COUNTIF(A183:A188, "9")), "Non totalisé", "")</f>
        <v/>
      </c>
      <c r="J189" s="102"/>
      <c r="K189" s="103"/>
      <c r="L189" s="98"/>
      <c r="M189" s="104"/>
      <c r="N189" s="43"/>
    </row>
    <row r="190" spans="1:14" s="72" customFormat="1" x14ac:dyDescent="0.2">
      <c r="A190" s="97"/>
      <c r="B190" s="98"/>
      <c r="C190" s="99"/>
      <c r="D190" s="98"/>
      <c r="E190" s="98"/>
      <c r="F190" s="98"/>
      <c r="G190" s="100"/>
      <c r="H190" s="100"/>
      <c r="I190" s="101"/>
      <c r="J190" s="102"/>
      <c r="K190" s="103"/>
      <c r="L190" s="98"/>
      <c r="M190" s="104"/>
      <c r="N190" s="43"/>
    </row>
    <row r="191" spans="1:14" s="72" customFormat="1" x14ac:dyDescent="0.2">
      <c r="A191" s="105" t="s">
        <v>51</v>
      </c>
      <c r="B191" s="106" t="s">
        <v>242</v>
      </c>
      <c r="C191" s="107" t="s">
        <v>243</v>
      </c>
      <c r="D191" s="98"/>
      <c r="E191" s="98"/>
      <c r="F191" s="98"/>
      <c r="G191" s="100"/>
      <c r="H191" s="100"/>
      <c r="I191" s="101"/>
      <c r="J191" s="102"/>
      <c r="K191" s="103"/>
      <c r="L191" s="98"/>
      <c r="M191" s="104"/>
      <c r="N191" s="43"/>
    </row>
    <row r="192" spans="1:14" s="117" customFormat="1" thickBot="1" x14ac:dyDescent="0.25">
      <c r="A192" s="118" t="s">
        <v>54</v>
      </c>
      <c r="B192" s="119" t="s">
        <v>244</v>
      </c>
      <c r="C192" s="120" t="s">
        <v>245</v>
      </c>
      <c r="D192" s="109"/>
      <c r="E192" s="109"/>
      <c r="F192" s="109"/>
      <c r="G192" s="111"/>
      <c r="H192" s="111"/>
      <c r="I192" s="112"/>
      <c r="J192" s="113"/>
      <c r="K192" s="114"/>
      <c r="L192" s="109"/>
      <c r="M192" s="115"/>
      <c r="N192" s="116"/>
    </row>
    <row r="193" spans="1:14" ht="14.25" thickTop="1" thickBot="1" x14ac:dyDescent="0.25">
      <c r="A193" s="121" t="s">
        <v>57</v>
      </c>
      <c r="B193" s="122" t="s">
        <v>246</v>
      </c>
      <c r="C193" s="123" t="s">
        <v>247</v>
      </c>
      <c r="D193" s="122" t="s">
        <v>60</v>
      </c>
      <c r="E193" s="124">
        <v>1</v>
      </c>
      <c r="F193" s="125"/>
      <c r="G193" s="126"/>
      <c r="H193" s="18" t="str">
        <f>IF(ISBLANK(G193), "", IF(ISBLANK(F193), ROUND(E193 * ROUND(G193, 2), 2), ROUND(F193 * ROUND(G193, 2), 2)))</f>
        <v/>
      </c>
      <c r="I193" s="127" t="s">
        <v>44</v>
      </c>
      <c r="J193" s="42">
        <v>0.2</v>
      </c>
      <c r="K193" s="49" t="b">
        <f>IF(AND(COUNTIF(TAUXTVA1:TAUXTVA4, J193) = 0, J193 &lt;&gt; 0), FALSE, IF(ISBLANK(J193), FALSE, TRUE))</f>
        <v>1</v>
      </c>
      <c r="L193" s="50" t="b">
        <f>IF(AND(A193 = "9", OR(I193 = "Variante", I193 = "Option")), FALSE, TRUE)</f>
        <v>1</v>
      </c>
      <c r="M193" s="48">
        <f>IF(AND(L193 = TRUE, K193 = TRUE), J193, "")</f>
        <v>0.2</v>
      </c>
    </row>
    <row r="194" spans="1:14" ht="13.5" thickTop="1" x14ac:dyDescent="0.2">
      <c r="A194" s="121" t="s">
        <v>61</v>
      </c>
    </row>
    <row r="195" spans="1:14" s="117" customFormat="1" ht="12" x14ac:dyDescent="0.2">
      <c r="A195" s="118" t="s">
        <v>62</v>
      </c>
      <c r="B195" s="119" t="s">
        <v>244</v>
      </c>
      <c r="C195" s="120" t="s">
        <v>248</v>
      </c>
      <c r="D195" s="109"/>
      <c r="E195" s="109"/>
      <c r="F195" s="109"/>
      <c r="G195" s="111"/>
      <c r="H195" s="111">
        <f>IF(COUNTIF(L192:L194, FALSE) = COUNTIF(A192:A194, "9"), SUMIF(A192:A194, "9", H192:H194), SUMIF(L192:L194, TRUE, H192:H194))</f>
        <v>0</v>
      </c>
      <c r="I195" s="23" t="str">
        <f>IF(AND(COUNTIF(A192:A194, "9") &gt; 0, COUNTIF(L192:L194, FALSE) = COUNTIF(A192:A194, "9")), "Non totalisé", "")</f>
        <v/>
      </c>
      <c r="J195" s="113"/>
      <c r="K195" s="114"/>
      <c r="L195" s="109"/>
      <c r="M195" s="115"/>
      <c r="N195" s="116"/>
    </row>
    <row r="196" spans="1:14" s="117" customFormat="1" ht="12" x14ac:dyDescent="0.2">
      <c r="A196" s="108"/>
      <c r="B196" s="109"/>
      <c r="C196" s="110"/>
      <c r="D196" s="109"/>
      <c r="E196" s="109"/>
      <c r="F196" s="109"/>
      <c r="G196" s="111"/>
      <c r="H196" s="111"/>
      <c r="I196" s="112"/>
      <c r="J196" s="113"/>
      <c r="K196" s="114"/>
      <c r="L196" s="109"/>
      <c r="M196" s="115"/>
      <c r="N196" s="116"/>
    </row>
    <row r="197" spans="1:14" s="72" customFormat="1" x14ac:dyDescent="0.2">
      <c r="A197" s="105" t="s">
        <v>64</v>
      </c>
      <c r="B197" s="106" t="s">
        <v>242</v>
      </c>
      <c r="C197" s="107" t="s">
        <v>249</v>
      </c>
      <c r="D197" s="98"/>
      <c r="E197" s="98"/>
      <c r="F197" s="98"/>
      <c r="G197" s="100"/>
      <c r="H197" s="100">
        <f>IF(COUNTIF(L191:L196, FALSE) = COUNTIF(A191:A196, "9"), SUMIF(A191:A196, "9", H191:H196), SUMIF(L191:L196, TRUE, H191:H196))</f>
        <v>0</v>
      </c>
      <c r="I197" s="23" t="str">
        <f>IF(AND(COUNTIF(A191:A196, "9") &gt; 0, COUNTIF(L191:L196, FALSE) = COUNTIF(A191:A196, "9")), "Non totalisé", "")</f>
        <v/>
      </c>
      <c r="J197" s="102"/>
      <c r="K197" s="103"/>
      <c r="L197" s="98"/>
      <c r="M197" s="104"/>
      <c r="N197" s="43"/>
    </row>
    <row r="198" spans="1:14" s="72" customFormat="1" x14ac:dyDescent="0.2">
      <c r="A198" s="97"/>
      <c r="B198" s="98"/>
      <c r="C198" s="99"/>
      <c r="D198" s="98"/>
      <c r="E198" s="98"/>
      <c r="F198" s="98"/>
      <c r="G198" s="100"/>
      <c r="H198" s="100"/>
      <c r="I198" s="101"/>
      <c r="J198" s="102"/>
      <c r="K198" s="103"/>
      <c r="L198" s="98"/>
      <c r="M198" s="104"/>
      <c r="N198" s="43"/>
    </row>
    <row r="199" spans="1:14" s="72" customFormat="1" x14ac:dyDescent="0.2">
      <c r="A199" s="105" t="s">
        <v>83</v>
      </c>
      <c r="B199" s="106" t="s">
        <v>224</v>
      </c>
      <c r="C199" s="107" t="s">
        <v>250</v>
      </c>
      <c r="D199" s="98"/>
      <c r="E199" s="98"/>
      <c r="F199" s="98"/>
      <c r="G199" s="100"/>
      <c r="H199" s="100">
        <f>IF(COUNTIF(L174:L198, FALSE) = COUNTIF(A174:A198, "9"), SUMIF(A174:A198, "9", H174:H198), SUMIF(L174:L198, TRUE, H174:H198))</f>
        <v>0</v>
      </c>
      <c r="I199" s="23" t="str">
        <f>IF(AND(COUNTIF(A174:A198, "9") &gt; 0, COUNTIF(L174:L198, FALSE) = COUNTIF(A174:A198, "9")), "Non totalisé", "")</f>
        <v/>
      </c>
      <c r="J199" s="102"/>
      <c r="K199" s="103"/>
      <c r="L199" s="98"/>
      <c r="M199" s="104"/>
      <c r="N199" s="43"/>
    </row>
    <row r="200" spans="1:14" s="72" customFormat="1" x14ac:dyDescent="0.2">
      <c r="A200" s="97"/>
      <c r="B200" s="98"/>
      <c r="C200" s="99"/>
      <c r="D200" s="98"/>
      <c r="E200" s="98"/>
      <c r="F200" s="98"/>
      <c r="G200" s="100"/>
      <c r="H200" s="100"/>
      <c r="I200" s="101"/>
      <c r="J200" s="102"/>
      <c r="K200" s="103"/>
      <c r="L200" s="98"/>
      <c r="M200" s="104"/>
      <c r="N200" s="43"/>
    </row>
    <row r="201" spans="1:14" s="87" customFormat="1" x14ac:dyDescent="0.2">
      <c r="A201" s="94" t="s">
        <v>48</v>
      </c>
      <c r="B201" s="95" t="s">
        <v>251</v>
      </c>
      <c r="C201" s="96" t="s">
        <v>252</v>
      </c>
      <c r="D201" s="88"/>
      <c r="E201" s="88"/>
      <c r="F201" s="88"/>
      <c r="G201" s="89"/>
      <c r="H201" s="89"/>
      <c r="I201" s="90"/>
      <c r="J201" s="91"/>
      <c r="K201" s="92"/>
      <c r="L201" s="88"/>
      <c r="M201" s="93"/>
      <c r="N201" s="86"/>
    </row>
    <row r="202" spans="1:14" s="72" customFormat="1" x14ac:dyDescent="0.2">
      <c r="A202" s="105" t="s">
        <v>51</v>
      </c>
      <c r="B202" s="106" t="s">
        <v>253</v>
      </c>
      <c r="C202" s="107" t="s">
        <v>198</v>
      </c>
      <c r="D202" s="98"/>
      <c r="E202" s="98"/>
      <c r="F202" s="98"/>
      <c r="G202" s="100"/>
      <c r="H202" s="100"/>
      <c r="I202" s="101"/>
      <c r="J202" s="102"/>
      <c r="K202" s="103"/>
      <c r="L202" s="98"/>
      <c r="M202" s="104"/>
      <c r="N202" s="43"/>
    </row>
    <row r="203" spans="1:14" s="117" customFormat="1" thickBot="1" x14ac:dyDescent="0.25">
      <c r="A203" s="118" t="s">
        <v>54</v>
      </c>
      <c r="B203" s="119" t="s">
        <v>254</v>
      </c>
      <c r="C203" s="120" t="s">
        <v>255</v>
      </c>
      <c r="D203" s="109"/>
      <c r="E203" s="109"/>
      <c r="F203" s="109"/>
      <c r="G203" s="111"/>
      <c r="H203" s="111"/>
      <c r="I203" s="112"/>
      <c r="J203" s="113"/>
      <c r="K203" s="114"/>
      <c r="L203" s="109"/>
      <c r="M203" s="115"/>
      <c r="N203" s="116"/>
    </row>
    <row r="204" spans="1:14" ht="14.25" thickTop="1" thickBot="1" x14ac:dyDescent="0.25">
      <c r="A204" s="121" t="s">
        <v>57</v>
      </c>
      <c r="B204" s="122" t="s">
        <v>256</v>
      </c>
      <c r="C204" s="123" t="s">
        <v>257</v>
      </c>
      <c r="D204" s="122" t="s">
        <v>112</v>
      </c>
      <c r="E204" s="128">
        <v>122.86</v>
      </c>
      <c r="F204" s="125"/>
      <c r="G204" s="126"/>
      <c r="H204" s="18" t="str">
        <f>IF(ISBLANK(G204), "", IF(ISBLANK(F204), ROUND(E204 * ROUND(G204, 2), 2), ROUND(F204 * ROUND(G204, 2), 2)))</f>
        <v/>
      </c>
      <c r="I204" s="127" t="s">
        <v>44</v>
      </c>
      <c r="J204" s="42">
        <v>0.2</v>
      </c>
      <c r="K204" s="49" t="b">
        <f>IF(AND(COUNTIF(TAUXTVA1:TAUXTVA4, J204) = 0, J204 &lt;&gt; 0), FALSE, IF(ISBLANK(J204), FALSE, TRUE))</f>
        <v>1</v>
      </c>
      <c r="L204" s="50" t="b">
        <f>IF(AND(A204 = "9", OR(I204 = "Variante", I204 = "Option")), FALSE, TRUE)</f>
        <v>1</v>
      </c>
      <c r="M204" s="48">
        <f>IF(AND(L204 = TRUE, K204 = TRUE), J204, "")</f>
        <v>0.2</v>
      </c>
    </row>
    <row r="205" spans="1:14" ht="13.5" thickTop="1" x14ac:dyDescent="0.2">
      <c r="A205" s="121" t="s">
        <v>93</v>
      </c>
      <c r="C205" s="123" t="s">
        <v>258</v>
      </c>
    </row>
    <row r="206" spans="1:14" x14ac:dyDescent="0.2">
      <c r="A206" s="121" t="s">
        <v>61</v>
      </c>
    </row>
    <row r="207" spans="1:14" s="117" customFormat="1" ht="12" x14ac:dyDescent="0.2">
      <c r="A207" s="118" t="s">
        <v>62</v>
      </c>
      <c r="B207" s="119" t="s">
        <v>254</v>
      </c>
      <c r="C207" s="120" t="s">
        <v>259</v>
      </c>
      <c r="D207" s="109"/>
      <c r="E207" s="109"/>
      <c r="F207" s="109"/>
      <c r="G207" s="111"/>
      <c r="H207" s="111">
        <f>IF(COUNTIF(L203:L206, FALSE) = COUNTIF(A203:A206, "9"), SUMIF(A203:A206, "9", H203:H206), SUMIF(L203:L206, TRUE, H203:H206))</f>
        <v>0</v>
      </c>
      <c r="I207" s="23" t="str">
        <f>IF(AND(COUNTIF(A203:A206, "9") &gt; 0, COUNTIF(L203:L206, FALSE) = COUNTIF(A203:A206, "9")), "Non totalisé", "")</f>
        <v/>
      </c>
      <c r="J207" s="113"/>
      <c r="K207" s="114"/>
      <c r="L207" s="109"/>
      <c r="M207" s="115"/>
      <c r="N207" s="116"/>
    </row>
    <row r="208" spans="1:14" s="117" customFormat="1" ht="12" x14ac:dyDescent="0.2">
      <c r="A208" s="108"/>
      <c r="B208" s="109"/>
      <c r="C208" s="110"/>
      <c r="D208" s="109"/>
      <c r="E208" s="109"/>
      <c r="F208" s="109"/>
      <c r="G208" s="111"/>
      <c r="H208" s="111"/>
      <c r="I208" s="112"/>
      <c r="J208" s="113"/>
      <c r="K208" s="114"/>
      <c r="L208" s="109"/>
      <c r="M208" s="115"/>
      <c r="N208" s="116"/>
    </row>
    <row r="209" spans="1:14" s="72" customFormat="1" x14ac:dyDescent="0.2">
      <c r="A209" s="105" t="s">
        <v>64</v>
      </c>
      <c r="B209" s="106" t="s">
        <v>253</v>
      </c>
      <c r="C209" s="107" t="s">
        <v>208</v>
      </c>
      <c r="D209" s="98"/>
      <c r="E209" s="98"/>
      <c r="F209" s="98"/>
      <c r="G209" s="100"/>
      <c r="H209" s="100">
        <f>IF(COUNTIF(L202:L208, FALSE) = COUNTIF(A202:A208, "9"), SUMIF(A202:A208, "9", H202:H208), SUMIF(L202:L208, TRUE, H202:H208))</f>
        <v>0</v>
      </c>
      <c r="I209" s="23" t="str">
        <f>IF(AND(COUNTIF(A202:A208, "9") &gt; 0, COUNTIF(L202:L208, FALSE) = COUNTIF(A202:A208, "9")), "Non totalisé", "")</f>
        <v/>
      </c>
      <c r="J209" s="102"/>
      <c r="K209" s="103"/>
      <c r="L209" s="98"/>
      <c r="M209" s="104"/>
      <c r="N209" s="43"/>
    </row>
    <row r="210" spans="1:14" s="72" customFormat="1" x14ac:dyDescent="0.2">
      <c r="A210" s="97"/>
      <c r="B210" s="98"/>
      <c r="C210" s="99"/>
      <c r="D210" s="98"/>
      <c r="E210" s="98"/>
      <c r="F210" s="98"/>
      <c r="G210" s="100"/>
      <c r="H210" s="100"/>
      <c r="I210" s="101"/>
      <c r="J210" s="102"/>
      <c r="K210" s="103"/>
      <c r="L210" s="98"/>
      <c r="M210" s="104"/>
      <c r="N210" s="43"/>
    </row>
    <row r="211" spans="1:14" s="72" customFormat="1" x14ac:dyDescent="0.2">
      <c r="A211" s="105" t="s">
        <v>51</v>
      </c>
      <c r="B211" s="106" t="s">
        <v>260</v>
      </c>
      <c r="C211" s="107" t="s">
        <v>261</v>
      </c>
      <c r="D211" s="98"/>
      <c r="E211" s="98"/>
      <c r="F211" s="98"/>
      <c r="G211" s="100"/>
      <c r="H211" s="100"/>
      <c r="I211" s="101"/>
      <c r="J211" s="102"/>
      <c r="K211" s="103"/>
      <c r="L211" s="98"/>
      <c r="M211" s="104"/>
      <c r="N211" s="43"/>
    </row>
    <row r="212" spans="1:14" s="117" customFormat="1" thickBot="1" x14ac:dyDescent="0.25">
      <c r="A212" s="118" t="s">
        <v>54</v>
      </c>
      <c r="B212" s="119" t="s">
        <v>262</v>
      </c>
      <c r="C212" s="120" t="s">
        <v>263</v>
      </c>
      <c r="D212" s="109"/>
      <c r="E212" s="109"/>
      <c r="F212" s="109"/>
      <c r="G212" s="111"/>
      <c r="H212" s="111"/>
      <c r="I212" s="112"/>
      <c r="J212" s="113"/>
      <c r="K212" s="114"/>
      <c r="L212" s="109"/>
      <c r="M212" s="115"/>
      <c r="N212" s="116"/>
    </row>
    <row r="213" spans="1:14" ht="14.25" thickTop="1" thickBot="1" x14ac:dyDescent="0.25">
      <c r="A213" s="121" t="s">
        <v>57</v>
      </c>
      <c r="B213" s="122" t="s">
        <v>264</v>
      </c>
      <c r="C213" s="123" t="s">
        <v>265</v>
      </c>
      <c r="D213" s="122" t="s">
        <v>112</v>
      </c>
      <c r="E213" s="128">
        <v>122.86</v>
      </c>
      <c r="F213" s="125"/>
      <c r="G213" s="126"/>
      <c r="H213" s="18" t="str">
        <f>IF(ISBLANK(G213), "", IF(ISBLANK(F213), ROUND(E213 * ROUND(G213, 2), 2), ROUND(F213 * ROUND(G213, 2), 2)))</f>
        <v/>
      </c>
      <c r="I213" s="127" t="s">
        <v>44</v>
      </c>
      <c r="J213" s="42">
        <v>0.2</v>
      </c>
      <c r="K213" s="49" t="b">
        <f>IF(AND(COUNTIF(TAUXTVA1:TAUXTVA4, J213) = 0, J213 &lt;&gt; 0), FALSE, IF(ISBLANK(J213), FALSE, TRUE))</f>
        <v>1</v>
      </c>
      <c r="L213" s="50" t="b">
        <f>IF(AND(A213 = "9", OR(I213 = "Variante", I213 = "Option")), FALSE, TRUE)</f>
        <v>1</v>
      </c>
      <c r="M213" s="48">
        <f>IF(AND(L213 = TRUE, K213 = TRUE), J213, "")</f>
        <v>0.2</v>
      </c>
    </row>
    <row r="214" spans="1:14" ht="13.5" thickTop="1" x14ac:dyDescent="0.2">
      <c r="A214" s="121" t="s">
        <v>93</v>
      </c>
      <c r="C214" s="123" t="s">
        <v>258</v>
      </c>
    </row>
    <row r="215" spans="1:14" x14ac:dyDescent="0.2">
      <c r="A215" s="121" t="s">
        <v>61</v>
      </c>
    </row>
    <row r="216" spans="1:14" s="117" customFormat="1" ht="12" x14ac:dyDescent="0.2">
      <c r="A216" s="118" t="s">
        <v>62</v>
      </c>
      <c r="B216" s="119" t="s">
        <v>262</v>
      </c>
      <c r="C216" s="120" t="s">
        <v>266</v>
      </c>
      <c r="D216" s="109"/>
      <c r="E216" s="109"/>
      <c r="F216" s="109"/>
      <c r="G216" s="111"/>
      <c r="H216" s="111">
        <f>IF(COUNTIF(L212:L215, FALSE) = COUNTIF(A212:A215, "9"), SUMIF(A212:A215, "9", H212:H215), SUMIF(L212:L215, TRUE, H212:H215))</f>
        <v>0</v>
      </c>
      <c r="I216" s="23" t="str">
        <f>IF(AND(COUNTIF(A212:A215, "9") &gt; 0, COUNTIF(L212:L215, FALSE) = COUNTIF(A212:A215, "9")), "Non totalisé", "")</f>
        <v/>
      </c>
      <c r="J216" s="113"/>
      <c r="K216" s="114"/>
      <c r="L216" s="109"/>
      <c r="M216" s="115"/>
      <c r="N216" s="116"/>
    </row>
    <row r="217" spans="1:14" s="117" customFormat="1" ht="12" x14ac:dyDescent="0.2">
      <c r="A217" s="108"/>
      <c r="B217" s="109"/>
      <c r="C217" s="110"/>
      <c r="D217" s="109"/>
      <c r="E217" s="109"/>
      <c r="F217" s="109"/>
      <c r="G217" s="111"/>
      <c r="H217" s="111"/>
      <c r="I217" s="112"/>
      <c r="J217" s="113"/>
      <c r="K217" s="114"/>
      <c r="L217" s="109"/>
      <c r="M217" s="115"/>
      <c r="N217" s="116"/>
    </row>
    <row r="218" spans="1:14" s="72" customFormat="1" x14ac:dyDescent="0.2">
      <c r="A218" s="105" t="s">
        <v>64</v>
      </c>
      <c r="B218" s="106" t="s">
        <v>260</v>
      </c>
      <c r="C218" s="107" t="s">
        <v>267</v>
      </c>
      <c r="D218" s="98"/>
      <c r="E218" s="98"/>
      <c r="F218" s="98"/>
      <c r="G218" s="100"/>
      <c r="H218" s="100">
        <f>IF(COUNTIF(L211:L217, FALSE) = COUNTIF(A211:A217, "9"), SUMIF(A211:A217, "9", H211:H217), SUMIF(L211:L217, TRUE, H211:H217))</f>
        <v>0</v>
      </c>
      <c r="I218" s="23" t="str">
        <f>IF(AND(COUNTIF(A211:A217, "9") &gt; 0, COUNTIF(L211:L217, FALSE) = COUNTIF(A211:A217, "9")), "Non totalisé", "")</f>
        <v/>
      </c>
      <c r="J218" s="102"/>
      <c r="K218" s="103"/>
      <c r="L218" s="98"/>
      <c r="M218" s="104"/>
      <c r="N218" s="43"/>
    </row>
    <row r="219" spans="1:14" s="72" customFormat="1" x14ac:dyDescent="0.2">
      <c r="A219" s="97"/>
      <c r="B219" s="98"/>
      <c r="C219" s="99"/>
      <c r="D219" s="98"/>
      <c r="E219" s="98"/>
      <c r="F219" s="98"/>
      <c r="G219" s="100"/>
      <c r="H219" s="100"/>
      <c r="I219" s="101"/>
      <c r="J219" s="102"/>
      <c r="K219" s="103"/>
      <c r="L219" s="98"/>
      <c r="M219" s="104"/>
      <c r="N219" s="43"/>
    </row>
    <row r="220" spans="1:14" s="72" customFormat="1" x14ac:dyDescent="0.2">
      <c r="A220" s="105" t="s">
        <v>51</v>
      </c>
      <c r="B220" s="106" t="s">
        <v>268</v>
      </c>
      <c r="C220" s="107" t="s">
        <v>269</v>
      </c>
      <c r="D220" s="98"/>
      <c r="E220" s="98"/>
      <c r="F220" s="98"/>
      <c r="G220" s="100"/>
      <c r="H220" s="100"/>
      <c r="I220" s="101"/>
      <c r="J220" s="102"/>
      <c r="K220" s="103"/>
      <c r="L220" s="98"/>
      <c r="M220" s="104"/>
      <c r="N220" s="43"/>
    </row>
    <row r="221" spans="1:14" s="117" customFormat="1" thickBot="1" x14ac:dyDescent="0.25">
      <c r="A221" s="118" t="s">
        <v>54</v>
      </c>
      <c r="B221" s="119" t="s">
        <v>270</v>
      </c>
      <c r="C221" s="120" t="s">
        <v>271</v>
      </c>
      <c r="D221" s="109"/>
      <c r="E221" s="109"/>
      <c r="F221" s="109"/>
      <c r="G221" s="111"/>
      <c r="H221" s="111"/>
      <c r="I221" s="112"/>
      <c r="J221" s="113"/>
      <c r="K221" s="114"/>
      <c r="L221" s="109"/>
      <c r="M221" s="115"/>
      <c r="N221" s="116"/>
    </row>
    <row r="222" spans="1:14" ht="14.25" thickTop="1" thickBot="1" x14ac:dyDescent="0.25">
      <c r="A222" s="121" t="s">
        <v>57</v>
      </c>
      <c r="B222" s="122" t="s">
        <v>272</v>
      </c>
      <c r="C222" s="123" t="s">
        <v>273</v>
      </c>
      <c r="D222" s="122" t="s">
        <v>112</v>
      </c>
      <c r="E222" s="128">
        <v>84.7</v>
      </c>
      <c r="F222" s="125"/>
      <c r="G222" s="126"/>
      <c r="H222" s="18" t="str">
        <f>IF(ISBLANK(G222), "", IF(ISBLANK(F222), ROUND(E222 * ROUND(G222, 2), 2), ROUND(F222 * ROUND(G222, 2), 2)))</f>
        <v/>
      </c>
      <c r="I222" s="127" t="s">
        <v>44</v>
      </c>
      <c r="J222" s="42">
        <v>0.2</v>
      </c>
      <c r="K222" s="49" t="b">
        <f>IF(AND(COUNTIF(TAUXTVA1:TAUXTVA4, J222) = 0, J222 &lt;&gt; 0), FALSE, IF(ISBLANK(J222), FALSE, TRUE))</f>
        <v>1</v>
      </c>
      <c r="L222" s="50" t="b">
        <f>IF(AND(A222 = "9", OR(I222 = "Variante", I222 = "Option")), FALSE, TRUE)</f>
        <v>1</v>
      </c>
      <c r="M222" s="48">
        <f>IF(AND(L222 = TRUE, K222 = TRUE), J222, "")</f>
        <v>0.2</v>
      </c>
    </row>
    <row r="223" spans="1:14" ht="13.5" thickTop="1" x14ac:dyDescent="0.2">
      <c r="A223" s="121" t="s">
        <v>93</v>
      </c>
      <c r="C223" s="123" t="s">
        <v>258</v>
      </c>
    </row>
    <row r="224" spans="1:14" x14ac:dyDescent="0.2">
      <c r="A224" s="121" t="s">
        <v>61</v>
      </c>
    </row>
    <row r="225" spans="1:14" s="117" customFormat="1" ht="12" x14ac:dyDescent="0.2">
      <c r="A225" s="118" t="s">
        <v>62</v>
      </c>
      <c r="B225" s="119" t="s">
        <v>270</v>
      </c>
      <c r="C225" s="120" t="s">
        <v>274</v>
      </c>
      <c r="D225" s="109"/>
      <c r="E225" s="109"/>
      <c r="F225" s="109"/>
      <c r="G225" s="111"/>
      <c r="H225" s="111">
        <f>IF(COUNTIF(L221:L224, FALSE) = COUNTIF(A221:A224, "9"), SUMIF(A221:A224, "9", H221:H224), SUMIF(L221:L224, TRUE, H221:H224))</f>
        <v>0</v>
      </c>
      <c r="I225" s="23" t="str">
        <f>IF(AND(COUNTIF(A221:A224, "9") &gt; 0, COUNTIF(L221:L224, FALSE) = COUNTIF(A221:A224, "9")), "Non totalisé", "")</f>
        <v/>
      </c>
      <c r="J225" s="113"/>
      <c r="K225" s="114"/>
      <c r="L225" s="109"/>
      <c r="M225" s="115"/>
      <c r="N225" s="116"/>
    </row>
    <row r="226" spans="1:14" s="117" customFormat="1" ht="12" x14ac:dyDescent="0.2">
      <c r="A226" s="108"/>
      <c r="B226" s="109"/>
      <c r="C226" s="110"/>
      <c r="D226" s="109"/>
      <c r="E226" s="109"/>
      <c r="F226" s="109"/>
      <c r="G226" s="111"/>
      <c r="H226" s="111"/>
      <c r="I226" s="112"/>
      <c r="J226" s="113"/>
      <c r="K226" s="114"/>
      <c r="L226" s="109"/>
      <c r="M226" s="115"/>
      <c r="N226" s="116"/>
    </row>
    <row r="227" spans="1:14" s="72" customFormat="1" x14ac:dyDescent="0.2">
      <c r="A227" s="105" t="s">
        <v>64</v>
      </c>
      <c r="B227" s="106" t="s">
        <v>268</v>
      </c>
      <c r="C227" s="107" t="s">
        <v>275</v>
      </c>
      <c r="D227" s="98"/>
      <c r="E227" s="98"/>
      <c r="F227" s="98"/>
      <c r="G227" s="100"/>
      <c r="H227" s="100">
        <f>IF(COUNTIF(L220:L226, FALSE) = COUNTIF(A220:A226, "9"), SUMIF(A220:A226, "9", H220:H226), SUMIF(L220:L226, TRUE, H220:H226))</f>
        <v>0</v>
      </c>
      <c r="I227" s="23" t="str">
        <f>IF(AND(COUNTIF(A220:A226, "9") &gt; 0, COUNTIF(L220:L226, FALSE) = COUNTIF(A220:A226, "9")), "Non totalisé", "")</f>
        <v/>
      </c>
      <c r="J227" s="102"/>
      <c r="K227" s="103"/>
      <c r="L227" s="98"/>
      <c r="M227" s="104"/>
      <c r="N227" s="43"/>
    </row>
    <row r="228" spans="1:14" s="72" customFormat="1" x14ac:dyDescent="0.2">
      <c r="A228" s="97"/>
      <c r="B228" s="98"/>
      <c r="C228" s="99"/>
      <c r="D228" s="98"/>
      <c r="E228" s="98"/>
      <c r="F228" s="98"/>
      <c r="G228" s="100"/>
      <c r="H228" s="100"/>
      <c r="I228" s="101"/>
      <c r="J228" s="102"/>
      <c r="K228" s="103"/>
      <c r="L228" s="98"/>
      <c r="M228" s="104"/>
      <c r="N228" s="43"/>
    </row>
    <row r="229" spans="1:14" s="72" customFormat="1" x14ac:dyDescent="0.2">
      <c r="A229" s="105" t="s">
        <v>83</v>
      </c>
      <c r="B229" s="106" t="s">
        <v>251</v>
      </c>
      <c r="C229" s="107" t="s">
        <v>276</v>
      </c>
      <c r="D229" s="98"/>
      <c r="E229" s="98"/>
      <c r="F229" s="98"/>
      <c r="G229" s="100"/>
      <c r="H229" s="100">
        <f>IF(COUNTIF(L201:L228, FALSE) = COUNTIF(A201:A228, "9"), SUMIF(A201:A228, "9", H201:H228), SUMIF(L201:L228, TRUE, H201:H228))</f>
        <v>0</v>
      </c>
      <c r="I229" s="23" t="str">
        <f>IF(AND(COUNTIF(A201:A228, "9") &gt; 0, COUNTIF(L201:L228, FALSE) = COUNTIF(A201:A228, "9")), "Non totalisé", "")</f>
        <v/>
      </c>
      <c r="J229" s="102"/>
      <c r="K229" s="103"/>
      <c r="L229" s="98"/>
      <c r="M229" s="104"/>
      <c r="N229" s="43"/>
    </row>
    <row r="230" spans="1:14" s="72" customFormat="1" x14ac:dyDescent="0.2">
      <c r="A230" s="97"/>
      <c r="B230" s="98"/>
      <c r="C230" s="99"/>
      <c r="D230" s="98"/>
      <c r="E230" s="98"/>
      <c r="F230" s="98"/>
      <c r="G230" s="100"/>
      <c r="H230" s="100"/>
      <c r="I230" s="101"/>
      <c r="J230" s="102"/>
      <c r="K230" s="103"/>
      <c r="L230" s="98"/>
      <c r="M230" s="104"/>
      <c r="N230" s="43"/>
    </row>
    <row r="231" spans="1:14" s="87" customFormat="1" x14ac:dyDescent="0.2">
      <c r="A231" s="94" t="s">
        <v>48</v>
      </c>
      <c r="B231" s="95" t="s">
        <v>277</v>
      </c>
      <c r="C231" s="96" t="s">
        <v>278</v>
      </c>
      <c r="D231" s="88"/>
      <c r="E231" s="88"/>
      <c r="F231" s="88"/>
      <c r="G231" s="89"/>
      <c r="H231" s="89"/>
      <c r="I231" s="90"/>
      <c r="J231" s="91"/>
      <c r="K231" s="92"/>
      <c r="L231" s="88"/>
      <c r="M231" s="93"/>
      <c r="N231" s="86"/>
    </row>
    <row r="232" spans="1:14" s="72" customFormat="1" x14ac:dyDescent="0.2">
      <c r="A232" s="105" t="s">
        <v>51</v>
      </c>
      <c r="B232" s="106" t="s">
        <v>279</v>
      </c>
      <c r="C232" s="107" t="s">
        <v>280</v>
      </c>
      <c r="D232" s="98"/>
      <c r="E232" s="98"/>
      <c r="F232" s="98"/>
      <c r="G232" s="100"/>
      <c r="H232" s="100"/>
      <c r="I232" s="101"/>
      <c r="J232" s="102"/>
      <c r="K232" s="103"/>
      <c r="L232" s="98"/>
      <c r="M232" s="104"/>
      <c r="N232" s="43"/>
    </row>
    <row r="233" spans="1:14" s="117" customFormat="1" thickBot="1" x14ac:dyDescent="0.25">
      <c r="A233" s="118" t="s">
        <v>54</v>
      </c>
      <c r="B233" s="119" t="s">
        <v>281</v>
      </c>
      <c r="C233" s="120" t="s">
        <v>282</v>
      </c>
      <c r="D233" s="109"/>
      <c r="E233" s="109"/>
      <c r="F233" s="109"/>
      <c r="G233" s="111"/>
      <c r="H233" s="111"/>
      <c r="I233" s="112"/>
      <c r="J233" s="113"/>
      <c r="K233" s="114"/>
      <c r="L233" s="109"/>
      <c r="M233" s="115"/>
      <c r="N233" s="116"/>
    </row>
    <row r="234" spans="1:14" ht="14.25" thickTop="1" thickBot="1" x14ac:dyDescent="0.25">
      <c r="A234" s="121" t="s">
        <v>57</v>
      </c>
      <c r="B234" s="122" t="s">
        <v>283</v>
      </c>
      <c r="C234" s="123" t="s">
        <v>284</v>
      </c>
      <c r="D234" s="122" t="s">
        <v>60</v>
      </c>
      <c r="E234" s="124">
        <v>1</v>
      </c>
      <c r="F234" s="125"/>
      <c r="G234" s="126"/>
      <c r="H234" s="18" t="str">
        <f>IF(ISBLANK(G234), "", IF(ISBLANK(F234), ROUND(E234 * ROUND(G234, 2), 2), ROUND(F234 * ROUND(G234, 2), 2)))</f>
        <v/>
      </c>
      <c r="I234" s="127" t="s">
        <v>44</v>
      </c>
      <c r="J234" s="42">
        <v>0.2</v>
      </c>
      <c r="K234" s="49" t="b">
        <f>IF(AND(COUNTIF(TAUXTVA1:TAUXTVA4, J234) = 0, J234 &lt;&gt; 0), FALSE, IF(ISBLANK(J234), FALSE, TRUE))</f>
        <v>1</v>
      </c>
      <c r="L234" s="50" t="b">
        <f>IF(AND(A234 = "9", OR(I234 = "Variante", I234 = "Option")), FALSE, TRUE)</f>
        <v>1</v>
      </c>
      <c r="M234" s="48">
        <f>IF(AND(L234 = TRUE, K234 = TRUE), J234, "")</f>
        <v>0.2</v>
      </c>
    </row>
    <row r="235" spans="1:14" ht="23.25" thickTop="1" x14ac:dyDescent="0.2">
      <c r="A235" s="121" t="s">
        <v>93</v>
      </c>
      <c r="C235" s="123" t="s">
        <v>285</v>
      </c>
    </row>
    <row r="236" spans="1:14" x14ac:dyDescent="0.2">
      <c r="A236" s="121" t="s">
        <v>61</v>
      </c>
    </row>
    <row r="237" spans="1:14" s="117" customFormat="1" ht="12" x14ac:dyDescent="0.2">
      <c r="A237" s="118" t="s">
        <v>62</v>
      </c>
      <c r="B237" s="119" t="s">
        <v>281</v>
      </c>
      <c r="C237" s="120" t="s">
        <v>286</v>
      </c>
      <c r="D237" s="109"/>
      <c r="E237" s="109"/>
      <c r="F237" s="109"/>
      <c r="G237" s="111"/>
      <c r="H237" s="111">
        <f>IF(COUNTIF(L233:L236, FALSE) = COUNTIF(A233:A236, "9"), SUMIF(A233:A236, "9", H233:H236), SUMIF(L233:L236, TRUE, H233:H236))</f>
        <v>0</v>
      </c>
      <c r="I237" s="23" t="str">
        <f>IF(AND(COUNTIF(A233:A236, "9") &gt; 0, COUNTIF(L233:L236, FALSE) = COUNTIF(A233:A236, "9")), "Non totalisé", "")</f>
        <v/>
      </c>
      <c r="J237" s="113"/>
      <c r="K237" s="114"/>
      <c r="L237" s="109"/>
      <c r="M237" s="115"/>
      <c r="N237" s="116"/>
    </row>
    <row r="238" spans="1:14" s="117" customFormat="1" ht="12" x14ac:dyDescent="0.2">
      <c r="A238" s="108"/>
      <c r="B238" s="109"/>
      <c r="C238" s="110"/>
      <c r="D238" s="109"/>
      <c r="E238" s="109"/>
      <c r="F238" s="109"/>
      <c r="G238" s="111"/>
      <c r="H238" s="111"/>
      <c r="I238" s="112"/>
      <c r="J238" s="113"/>
      <c r="K238" s="114"/>
      <c r="L238" s="109"/>
      <c r="M238" s="115"/>
      <c r="N238" s="116"/>
    </row>
    <row r="239" spans="1:14" s="72" customFormat="1" x14ac:dyDescent="0.2">
      <c r="A239" s="105" t="s">
        <v>64</v>
      </c>
      <c r="B239" s="106" t="s">
        <v>279</v>
      </c>
      <c r="C239" s="107" t="s">
        <v>287</v>
      </c>
      <c r="D239" s="98"/>
      <c r="E239" s="98"/>
      <c r="F239" s="98"/>
      <c r="G239" s="100"/>
      <c r="H239" s="100">
        <f>IF(COUNTIF(L232:L238, FALSE) = COUNTIF(A232:A238, "9"), SUMIF(A232:A238, "9", H232:H238), SUMIF(L232:L238, TRUE, H232:H238))</f>
        <v>0</v>
      </c>
      <c r="I239" s="23" t="str">
        <f>IF(AND(COUNTIF(A232:A238, "9") &gt; 0, COUNTIF(L232:L238, FALSE) = COUNTIF(A232:A238, "9")), "Non totalisé", "")</f>
        <v/>
      </c>
      <c r="J239" s="102"/>
      <c r="K239" s="103"/>
      <c r="L239" s="98"/>
      <c r="M239" s="104"/>
      <c r="N239" s="43"/>
    </row>
    <row r="240" spans="1:14" s="72" customFormat="1" x14ac:dyDescent="0.2">
      <c r="A240" s="97"/>
      <c r="B240" s="98"/>
      <c r="C240" s="99"/>
      <c r="D240" s="98"/>
      <c r="E240" s="98"/>
      <c r="F240" s="98"/>
      <c r="G240" s="100"/>
      <c r="H240" s="100"/>
      <c r="I240" s="101"/>
      <c r="J240" s="102"/>
      <c r="K240" s="103"/>
      <c r="L240" s="98"/>
      <c r="M240" s="104"/>
      <c r="N240" s="43"/>
    </row>
    <row r="241" spans="1:14" s="72" customFormat="1" x14ac:dyDescent="0.2">
      <c r="A241" s="105" t="s">
        <v>51</v>
      </c>
      <c r="B241" s="106" t="s">
        <v>288</v>
      </c>
      <c r="C241" s="107" t="s">
        <v>289</v>
      </c>
      <c r="D241" s="98"/>
      <c r="E241" s="98"/>
      <c r="F241" s="98"/>
      <c r="G241" s="100"/>
      <c r="H241" s="100"/>
      <c r="I241" s="101"/>
      <c r="J241" s="102"/>
      <c r="K241" s="103"/>
      <c r="L241" s="98"/>
      <c r="M241" s="104"/>
      <c r="N241" s="43"/>
    </row>
    <row r="242" spans="1:14" s="117" customFormat="1" thickBot="1" x14ac:dyDescent="0.25">
      <c r="A242" s="118" t="s">
        <v>54</v>
      </c>
      <c r="B242" s="119" t="s">
        <v>290</v>
      </c>
      <c r="C242" s="120" t="s">
        <v>291</v>
      </c>
      <c r="D242" s="109"/>
      <c r="E242" s="109"/>
      <c r="F242" s="109"/>
      <c r="G242" s="111"/>
      <c r="H242" s="111"/>
      <c r="I242" s="112"/>
      <c r="J242" s="113"/>
      <c r="K242" s="114"/>
      <c r="L242" s="109"/>
      <c r="M242" s="115"/>
      <c r="N242" s="116"/>
    </row>
    <row r="243" spans="1:14" ht="14.25" thickTop="1" thickBot="1" x14ac:dyDescent="0.25">
      <c r="A243" s="121" t="s">
        <v>57</v>
      </c>
      <c r="B243" s="122" t="s">
        <v>292</v>
      </c>
      <c r="C243" s="123" t="s">
        <v>293</v>
      </c>
      <c r="D243" s="122" t="s">
        <v>112</v>
      </c>
      <c r="E243" s="128">
        <v>40.68</v>
      </c>
      <c r="F243" s="125"/>
      <c r="G243" s="126"/>
      <c r="H243" s="18" t="str">
        <f>IF(ISBLANK(G243), "", IF(ISBLANK(F243), ROUND(E243 * ROUND(G243, 2), 2), ROUND(F243 * ROUND(G243, 2), 2)))</f>
        <v/>
      </c>
      <c r="I243" s="127" t="s">
        <v>44</v>
      </c>
      <c r="J243" s="42">
        <v>0.2</v>
      </c>
      <c r="K243" s="49" t="b">
        <f>IF(AND(COUNTIF(TAUXTVA1:TAUXTVA4, J243) = 0, J243 &lt;&gt; 0), FALSE, IF(ISBLANK(J243), FALSE, TRUE))</f>
        <v>1</v>
      </c>
      <c r="L243" s="50" t="b">
        <f>IF(AND(A243 = "9", OR(I243 = "Variante", I243 = "Option")), FALSE, TRUE)</f>
        <v>1</v>
      </c>
      <c r="M243" s="48">
        <f>IF(AND(L243 = TRUE, K243 = TRUE), J243, "")</f>
        <v>0.2</v>
      </c>
    </row>
    <row r="244" spans="1:14" ht="23.25" thickTop="1" x14ac:dyDescent="0.2">
      <c r="A244" s="121" t="s">
        <v>93</v>
      </c>
      <c r="C244" s="123" t="s">
        <v>294</v>
      </c>
    </row>
    <row r="245" spans="1:14" x14ac:dyDescent="0.2">
      <c r="A245" s="121" t="s">
        <v>61</v>
      </c>
    </row>
    <row r="246" spans="1:14" s="117" customFormat="1" ht="12" x14ac:dyDescent="0.2">
      <c r="A246" s="118" t="s">
        <v>62</v>
      </c>
      <c r="B246" s="119" t="s">
        <v>290</v>
      </c>
      <c r="C246" s="120" t="s">
        <v>295</v>
      </c>
      <c r="D246" s="109"/>
      <c r="E246" s="109"/>
      <c r="F246" s="109"/>
      <c r="G246" s="111"/>
      <c r="H246" s="111">
        <f>IF(COUNTIF(L242:L245, FALSE) = COUNTIF(A242:A245, "9"), SUMIF(A242:A245, "9", H242:H245), SUMIF(L242:L245, TRUE, H242:H245))</f>
        <v>0</v>
      </c>
      <c r="I246" s="23" t="str">
        <f>IF(AND(COUNTIF(A242:A245, "9") &gt; 0, COUNTIF(L242:L245, FALSE) = COUNTIF(A242:A245, "9")), "Non totalisé", "")</f>
        <v/>
      </c>
      <c r="J246" s="113"/>
      <c r="K246" s="114"/>
      <c r="L246" s="109"/>
      <c r="M246" s="115"/>
      <c r="N246" s="116"/>
    </row>
    <row r="247" spans="1:14" s="117" customFormat="1" ht="12" x14ac:dyDescent="0.2">
      <c r="A247" s="108"/>
      <c r="B247" s="109"/>
      <c r="C247" s="110"/>
      <c r="D247" s="109"/>
      <c r="E247" s="109"/>
      <c r="F247" s="109"/>
      <c r="G247" s="111"/>
      <c r="H247" s="111"/>
      <c r="I247" s="112"/>
      <c r="J247" s="113"/>
      <c r="K247" s="114"/>
      <c r="L247" s="109"/>
      <c r="M247" s="115"/>
      <c r="N247" s="116"/>
    </row>
    <row r="248" spans="1:14" s="72" customFormat="1" x14ac:dyDescent="0.2">
      <c r="A248" s="105" t="s">
        <v>64</v>
      </c>
      <c r="B248" s="106" t="s">
        <v>288</v>
      </c>
      <c r="C248" s="107" t="s">
        <v>296</v>
      </c>
      <c r="D248" s="98"/>
      <c r="E248" s="98"/>
      <c r="F248" s="98"/>
      <c r="G248" s="100"/>
      <c r="H248" s="100">
        <f>IF(COUNTIF(L241:L247, FALSE) = COUNTIF(A241:A247, "9"), SUMIF(A241:A247, "9", H241:H247), SUMIF(L241:L247, TRUE, H241:H247))</f>
        <v>0</v>
      </c>
      <c r="I248" s="23" t="str">
        <f>IF(AND(COUNTIF(A241:A247, "9") &gt; 0, COUNTIF(L241:L247, FALSE) = COUNTIF(A241:A247, "9")), "Non totalisé", "")</f>
        <v/>
      </c>
      <c r="J248" s="102"/>
      <c r="K248" s="103"/>
      <c r="L248" s="98"/>
      <c r="M248" s="104"/>
      <c r="N248" s="43"/>
    </row>
    <row r="249" spans="1:14" s="72" customFormat="1" x14ac:dyDescent="0.2">
      <c r="A249" s="97"/>
      <c r="B249" s="98"/>
      <c r="C249" s="99"/>
      <c r="D249" s="98"/>
      <c r="E249" s="98"/>
      <c r="F249" s="98"/>
      <c r="G249" s="100"/>
      <c r="H249" s="100"/>
      <c r="I249" s="101"/>
      <c r="J249" s="102"/>
      <c r="K249" s="103"/>
      <c r="L249" s="98"/>
      <c r="M249" s="104"/>
      <c r="N249" s="43"/>
    </row>
    <row r="250" spans="1:14" s="72" customFormat="1" x14ac:dyDescent="0.2">
      <c r="A250" s="105" t="s">
        <v>51</v>
      </c>
      <c r="B250" s="106" t="s">
        <v>297</v>
      </c>
      <c r="C250" s="107" t="s">
        <v>298</v>
      </c>
      <c r="D250" s="98"/>
      <c r="E250" s="98"/>
      <c r="F250" s="98"/>
      <c r="G250" s="100"/>
      <c r="H250" s="100"/>
      <c r="I250" s="101"/>
      <c r="J250" s="102"/>
      <c r="K250" s="103"/>
      <c r="L250" s="98"/>
      <c r="M250" s="104"/>
      <c r="N250" s="43"/>
    </row>
    <row r="251" spans="1:14" s="117" customFormat="1" thickBot="1" x14ac:dyDescent="0.25">
      <c r="A251" s="118" t="s">
        <v>54</v>
      </c>
      <c r="B251" s="119" t="s">
        <v>299</v>
      </c>
      <c r="C251" s="120" t="s">
        <v>300</v>
      </c>
      <c r="D251" s="109"/>
      <c r="E251" s="109"/>
      <c r="F251" s="109"/>
      <c r="G251" s="111"/>
      <c r="H251" s="111"/>
      <c r="I251" s="112"/>
      <c r="J251" s="113"/>
      <c r="K251" s="114"/>
      <c r="L251" s="109"/>
      <c r="M251" s="115"/>
      <c r="N251" s="116"/>
    </row>
    <row r="252" spans="1:14" ht="14.25" thickTop="1" thickBot="1" x14ac:dyDescent="0.25">
      <c r="A252" s="121" t="s">
        <v>57</v>
      </c>
      <c r="B252" s="122" t="s">
        <v>301</v>
      </c>
      <c r="C252" s="123" t="s">
        <v>302</v>
      </c>
      <c r="D252" s="122" t="s">
        <v>60</v>
      </c>
      <c r="E252" s="124">
        <v>1</v>
      </c>
      <c r="F252" s="125"/>
      <c r="G252" s="126"/>
      <c r="H252" s="18" t="str">
        <f>IF(ISBLANK(G252), "", IF(ISBLANK(F252), ROUND(E252 * ROUND(G252, 2), 2), ROUND(F252 * ROUND(G252, 2), 2)))</f>
        <v/>
      </c>
      <c r="I252" s="127" t="s">
        <v>44</v>
      </c>
      <c r="J252" s="42">
        <v>0.2</v>
      </c>
      <c r="K252" s="49" t="b">
        <f>IF(AND(COUNTIF(TAUXTVA1:TAUXTVA4, J252) = 0, J252 &lt;&gt; 0), FALSE, IF(ISBLANK(J252), FALSE, TRUE))</f>
        <v>1</v>
      </c>
      <c r="L252" s="50" t="b">
        <f>IF(AND(A252 = "9", OR(I252 = "Variante", I252 = "Option")), FALSE, TRUE)</f>
        <v>1</v>
      </c>
      <c r="M252" s="48">
        <f>IF(AND(L252 = TRUE, K252 = TRUE), J252, "")</f>
        <v>0.2</v>
      </c>
    </row>
    <row r="253" spans="1:14" ht="13.5" thickTop="1" x14ac:dyDescent="0.2">
      <c r="A253" s="121" t="s">
        <v>61</v>
      </c>
    </row>
    <row r="254" spans="1:14" s="117" customFormat="1" ht="12" x14ac:dyDescent="0.2">
      <c r="A254" s="118" t="s">
        <v>62</v>
      </c>
      <c r="B254" s="119" t="s">
        <v>299</v>
      </c>
      <c r="C254" s="120" t="s">
        <v>303</v>
      </c>
      <c r="D254" s="109"/>
      <c r="E254" s="109"/>
      <c r="F254" s="109"/>
      <c r="G254" s="111"/>
      <c r="H254" s="111">
        <f>IF(COUNTIF(L251:L253, FALSE) = COUNTIF(A251:A253, "9"), SUMIF(A251:A253, "9", H251:H253), SUMIF(L251:L253, TRUE, H251:H253))</f>
        <v>0</v>
      </c>
      <c r="I254" s="23" t="str">
        <f>IF(AND(COUNTIF(A251:A253, "9") &gt; 0, COUNTIF(L251:L253, FALSE) = COUNTIF(A251:A253, "9")), "Non totalisé", "")</f>
        <v/>
      </c>
      <c r="J254" s="113"/>
      <c r="K254" s="114"/>
      <c r="L254" s="109"/>
      <c r="M254" s="115"/>
      <c r="N254" s="116"/>
    </row>
    <row r="255" spans="1:14" s="117" customFormat="1" ht="12" x14ac:dyDescent="0.2">
      <c r="A255" s="108"/>
      <c r="B255" s="109"/>
      <c r="C255" s="110"/>
      <c r="D255" s="109"/>
      <c r="E255" s="109"/>
      <c r="F255" s="109"/>
      <c r="G255" s="111"/>
      <c r="H255" s="111"/>
      <c r="I255" s="112"/>
      <c r="J255" s="113"/>
      <c r="K255" s="114"/>
      <c r="L255" s="109"/>
      <c r="M255" s="115"/>
      <c r="N255" s="116"/>
    </row>
    <row r="256" spans="1:14" s="117" customFormat="1" thickBot="1" x14ac:dyDescent="0.25">
      <c r="A256" s="118" t="s">
        <v>54</v>
      </c>
      <c r="B256" s="119" t="s">
        <v>304</v>
      </c>
      <c r="C256" s="120" t="s">
        <v>305</v>
      </c>
      <c r="D256" s="109"/>
      <c r="E256" s="109"/>
      <c r="F256" s="109"/>
      <c r="G256" s="111"/>
      <c r="H256" s="111"/>
      <c r="I256" s="112"/>
      <c r="J256" s="113"/>
      <c r="K256" s="114"/>
      <c r="L256" s="109"/>
      <c r="M256" s="115"/>
      <c r="N256" s="116"/>
    </row>
    <row r="257" spans="1:14" ht="14.25" thickTop="1" thickBot="1" x14ac:dyDescent="0.25">
      <c r="A257" s="121" t="s">
        <v>57</v>
      </c>
      <c r="B257" s="122" t="s">
        <v>306</v>
      </c>
      <c r="C257" s="123" t="s">
        <v>302</v>
      </c>
      <c r="D257" s="122" t="s">
        <v>60</v>
      </c>
      <c r="E257" s="124">
        <v>1</v>
      </c>
      <c r="F257" s="125"/>
      <c r="G257" s="126"/>
      <c r="H257" s="18" t="str">
        <f>IF(ISBLANK(G257), "", IF(ISBLANK(F257), ROUND(E257 * ROUND(G257, 2), 2), ROUND(F257 * ROUND(G257, 2), 2)))</f>
        <v/>
      </c>
      <c r="I257" s="127" t="s">
        <v>44</v>
      </c>
      <c r="J257" s="42">
        <v>0.2</v>
      </c>
      <c r="K257" s="49" t="b">
        <f>IF(AND(COUNTIF(TAUXTVA1:TAUXTVA4, J257) = 0, J257 &lt;&gt; 0), FALSE, IF(ISBLANK(J257), FALSE, TRUE))</f>
        <v>1</v>
      </c>
      <c r="L257" s="50" t="b">
        <f>IF(AND(A257 = "9", OR(I257 = "Variante", I257 = "Option")), FALSE, TRUE)</f>
        <v>1</v>
      </c>
      <c r="M257" s="48">
        <f>IF(AND(L257 = TRUE, K257 = TRUE), J257, "")</f>
        <v>0.2</v>
      </c>
    </row>
    <row r="258" spans="1:14" ht="13.5" thickTop="1" x14ac:dyDescent="0.2">
      <c r="A258" s="121" t="s">
        <v>61</v>
      </c>
    </row>
    <row r="259" spans="1:14" s="117" customFormat="1" ht="12" x14ac:dyDescent="0.2">
      <c r="A259" s="118" t="s">
        <v>62</v>
      </c>
      <c r="B259" s="119" t="s">
        <v>304</v>
      </c>
      <c r="C259" s="120" t="s">
        <v>307</v>
      </c>
      <c r="D259" s="109"/>
      <c r="E259" s="109"/>
      <c r="F259" s="109"/>
      <c r="G259" s="111"/>
      <c r="H259" s="111">
        <f>IF(COUNTIF(L256:L258, FALSE) = COUNTIF(A256:A258, "9"), SUMIF(A256:A258, "9", H256:H258), SUMIF(L256:L258, TRUE, H256:H258))</f>
        <v>0</v>
      </c>
      <c r="I259" s="23" t="str">
        <f>IF(AND(COUNTIF(A256:A258, "9") &gt; 0, COUNTIF(L256:L258, FALSE) = COUNTIF(A256:A258, "9")), "Non totalisé", "")</f>
        <v/>
      </c>
      <c r="J259" s="113"/>
      <c r="K259" s="114"/>
      <c r="L259" s="109"/>
      <c r="M259" s="115"/>
      <c r="N259" s="116"/>
    </row>
    <row r="260" spans="1:14" s="117" customFormat="1" ht="12" x14ac:dyDescent="0.2">
      <c r="A260" s="108"/>
      <c r="B260" s="109"/>
      <c r="C260" s="110"/>
      <c r="D260" s="109"/>
      <c r="E260" s="109"/>
      <c r="F260" s="109"/>
      <c r="G260" s="111"/>
      <c r="H260" s="111"/>
      <c r="I260" s="112"/>
      <c r="J260" s="113"/>
      <c r="K260" s="114"/>
      <c r="L260" s="109"/>
      <c r="M260" s="115"/>
      <c r="N260" s="116"/>
    </row>
    <row r="261" spans="1:14" s="72" customFormat="1" x14ac:dyDescent="0.2">
      <c r="A261" s="105" t="s">
        <v>64</v>
      </c>
      <c r="B261" s="106" t="s">
        <v>297</v>
      </c>
      <c r="C261" s="107" t="s">
        <v>308</v>
      </c>
      <c r="D261" s="98"/>
      <c r="E261" s="98"/>
      <c r="F261" s="98"/>
      <c r="G261" s="100"/>
      <c r="H261" s="100">
        <f>IF(COUNTIF(L250:L260, FALSE) = COUNTIF(A250:A260, "9"), SUMIF(A250:A260, "9", H250:H260), SUMIF(L250:L260, TRUE, H250:H260))</f>
        <v>0</v>
      </c>
      <c r="I261" s="23" t="str">
        <f>IF(AND(COUNTIF(A250:A260, "9") &gt; 0, COUNTIF(L250:L260, FALSE) = COUNTIF(A250:A260, "9")), "Non totalisé", "")</f>
        <v/>
      </c>
      <c r="J261" s="102"/>
      <c r="K261" s="103"/>
      <c r="L261" s="98"/>
      <c r="M261" s="104"/>
      <c r="N261" s="43"/>
    </row>
    <row r="262" spans="1:14" s="72" customFormat="1" x14ac:dyDescent="0.2">
      <c r="A262" s="97"/>
      <c r="B262" s="98"/>
      <c r="C262" s="99"/>
      <c r="D262" s="98"/>
      <c r="E262" s="98"/>
      <c r="F262" s="98"/>
      <c r="G262" s="100"/>
      <c r="H262" s="100"/>
      <c r="I262" s="101"/>
      <c r="J262" s="102"/>
      <c r="K262" s="103"/>
      <c r="L262" s="98"/>
      <c r="M262" s="104"/>
      <c r="N262" s="43"/>
    </row>
    <row r="263" spans="1:14" s="72" customFormat="1" x14ac:dyDescent="0.2">
      <c r="A263" s="105" t="s">
        <v>83</v>
      </c>
      <c r="B263" s="106" t="s">
        <v>277</v>
      </c>
      <c r="C263" s="107" t="s">
        <v>309</v>
      </c>
      <c r="D263" s="98"/>
      <c r="E263" s="98"/>
      <c r="F263" s="98"/>
      <c r="G263" s="100"/>
      <c r="H263" s="100">
        <f>IF(COUNTIF(L231:L262, FALSE) = COUNTIF(A231:A262, "9"), SUMIF(A231:A262, "9", H231:H262), SUMIF(L231:L262, TRUE, H231:H262))</f>
        <v>0</v>
      </c>
      <c r="I263" s="23" t="str">
        <f>IF(AND(COUNTIF(A231:A262, "9") &gt; 0, COUNTIF(L231:L262, FALSE) = COUNTIF(A231:A262, "9")), "Non totalisé", "")</f>
        <v/>
      </c>
      <c r="J263" s="102"/>
      <c r="K263" s="103"/>
      <c r="L263" s="98"/>
      <c r="M263" s="104"/>
      <c r="N263" s="43"/>
    </row>
    <row r="264" spans="1:14" s="72" customFormat="1" x14ac:dyDescent="0.2">
      <c r="A264" s="97"/>
      <c r="B264" s="98"/>
      <c r="C264" s="99"/>
      <c r="D264" s="98"/>
      <c r="E264" s="98"/>
      <c r="F264" s="98"/>
      <c r="G264" s="100"/>
      <c r="H264" s="100"/>
      <c r="I264" s="101"/>
      <c r="J264" s="102"/>
      <c r="K264" s="103"/>
      <c r="L264" s="98"/>
      <c r="M264" s="104"/>
      <c r="N264" s="43"/>
    </row>
    <row r="265" spans="1:14" s="87" customFormat="1" x14ac:dyDescent="0.2">
      <c r="A265" s="94" t="s">
        <v>48</v>
      </c>
      <c r="B265" s="95" t="s">
        <v>310</v>
      </c>
      <c r="C265" s="96" t="s">
        <v>311</v>
      </c>
      <c r="D265" s="88"/>
      <c r="E265" s="88"/>
      <c r="F265" s="88"/>
      <c r="G265" s="89"/>
      <c r="H265" s="89"/>
      <c r="I265" s="90"/>
      <c r="J265" s="91"/>
      <c r="K265" s="92"/>
      <c r="L265" s="88"/>
      <c r="M265" s="93"/>
      <c r="N265" s="86"/>
    </row>
    <row r="266" spans="1:14" s="72" customFormat="1" x14ac:dyDescent="0.2">
      <c r="A266" s="105" t="s">
        <v>51</v>
      </c>
      <c r="B266" s="106" t="s">
        <v>312</v>
      </c>
      <c r="C266" s="107" t="s">
        <v>313</v>
      </c>
      <c r="D266" s="98"/>
      <c r="E266" s="98"/>
      <c r="F266" s="98"/>
      <c r="G266" s="100"/>
      <c r="H266" s="100"/>
      <c r="I266" s="101"/>
      <c r="J266" s="102"/>
      <c r="K266" s="103"/>
      <c r="L266" s="98"/>
      <c r="M266" s="104"/>
      <c r="N266" s="43"/>
    </row>
    <row r="267" spans="1:14" s="117" customFormat="1" thickBot="1" x14ac:dyDescent="0.25">
      <c r="A267" s="118" t="s">
        <v>54</v>
      </c>
      <c r="B267" s="119" t="s">
        <v>314</v>
      </c>
      <c r="C267" s="120" t="s">
        <v>315</v>
      </c>
      <c r="D267" s="109"/>
      <c r="E267" s="109"/>
      <c r="F267" s="109"/>
      <c r="G267" s="111"/>
      <c r="H267" s="111"/>
      <c r="I267" s="112"/>
      <c r="J267" s="113"/>
      <c r="K267" s="114"/>
      <c r="L267" s="109"/>
      <c r="M267" s="115"/>
      <c r="N267" s="116"/>
    </row>
    <row r="268" spans="1:14" ht="24" thickTop="1" thickBot="1" x14ac:dyDescent="0.25">
      <c r="A268" s="121" t="s">
        <v>57</v>
      </c>
      <c r="B268" s="122" t="s">
        <v>316</v>
      </c>
      <c r="C268" s="123" t="s">
        <v>317</v>
      </c>
      <c r="D268" s="122" t="s">
        <v>137</v>
      </c>
      <c r="E268" s="128">
        <v>6.5</v>
      </c>
      <c r="F268" s="125"/>
      <c r="G268" s="126"/>
      <c r="H268" s="18" t="str">
        <f>IF(ISBLANK(G268), "", IF(ISBLANK(F268), ROUND(E268 * ROUND(G268, 2), 2), ROUND(F268 * ROUND(G268, 2), 2)))</f>
        <v/>
      </c>
      <c r="I268" s="127" t="s">
        <v>44</v>
      </c>
      <c r="J268" s="42">
        <v>0.2</v>
      </c>
      <c r="K268" s="49" t="b">
        <f>IF(AND(COUNTIF(TAUXTVA1:TAUXTVA4, J268) = 0, J268 &lt;&gt; 0), FALSE, IF(ISBLANK(J268), FALSE, TRUE))</f>
        <v>1</v>
      </c>
      <c r="L268" s="50" t="b">
        <f>IF(AND(A268 = "9", OR(I268 = "Variante", I268 = "Option")), FALSE, TRUE)</f>
        <v>1</v>
      </c>
      <c r="M268" s="48">
        <f>IF(AND(L268 = TRUE, K268 = TRUE), J268, "")</f>
        <v>0.2</v>
      </c>
    </row>
    <row r="269" spans="1:14" ht="13.5" thickTop="1" x14ac:dyDescent="0.2">
      <c r="A269" s="121" t="s">
        <v>61</v>
      </c>
    </row>
    <row r="270" spans="1:14" s="117" customFormat="1" ht="12" x14ac:dyDescent="0.2">
      <c r="A270" s="118" t="s">
        <v>62</v>
      </c>
      <c r="B270" s="119" t="s">
        <v>314</v>
      </c>
      <c r="C270" s="120" t="s">
        <v>318</v>
      </c>
      <c r="D270" s="109"/>
      <c r="E270" s="109"/>
      <c r="F270" s="109"/>
      <c r="G270" s="111"/>
      <c r="H270" s="111">
        <f>IF(COUNTIF(L267:L269, FALSE) = COUNTIF(A267:A269, "9"), SUMIF(A267:A269, "9", H267:H269), SUMIF(L267:L269, TRUE, H267:H269))</f>
        <v>0</v>
      </c>
      <c r="I270" s="23" t="str">
        <f>IF(AND(COUNTIF(A267:A269, "9") &gt; 0, COUNTIF(L267:L269, FALSE) = COUNTIF(A267:A269, "9")), "Non totalisé", "")</f>
        <v/>
      </c>
      <c r="J270" s="113"/>
      <c r="K270" s="114"/>
      <c r="L270" s="109"/>
      <c r="M270" s="115"/>
      <c r="N270" s="116"/>
    </row>
    <row r="271" spans="1:14" s="117" customFormat="1" ht="12" x14ac:dyDescent="0.2">
      <c r="A271" s="108"/>
      <c r="B271" s="109"/>
      <c r="C271" s="110"/>
      <c r="D271" s="109"/>
      <c r="E271" s="109"/>
      <c r="F271" s="109"/>
      <c r="G271" s="111"/>
      <c r="H271" s="111"/>
      <c r="I271" s="112"/>
      <c r="J271" s="113"/>
      <c r="K271" s="114"/>
      <c r="L271" s="109"/>
      <c r="M271" s="115"/>
      <c r="N271" s="116"/>
    </row>
    <row r="272" spans="1:14" s="72" customFormat="1" x14ac:dyDescent="0.2">
      <c r="A272" s="105" t="s">
        <v>64</v>
      </c>
      <c r="B272" s="106" t="s">
        <v>312</v>
      </c>
      <c r="C272" s="107" t="s">
        <v>319</v>
      </c>
      <c r="D272" s="98"/>
      <c r="E272" s="98"/>
      <c r="F272" s="98"/>
      <c r="G272" s="100"/>
      <c r="H272" s="100">
        <f>IF(COUNTIF(L266:L271, FALSE) = COUNTIF(A266:A271, "9"), SUMIF(A266:A271, "9", H266:H271), SUMIF(L266:L271, TRUE, H266:H271))</f>
        <v>0</v>
      </c>
      <c r="I272" s="23" t="str">
        <f>IF(AND(COUNTIF(A266:A271, "9") &gt; 0, COUNTIF(L266:L271, FALSE) = COUNTIF(A266:A271, "9")), "Non totalisé", "")</f>
        <v/>
      </c>
      <c r="J272" s="102"/>
      <c r="K272" s="103"/>
      <c r="L272" s="98"/>
      <c r="M272" s="104"/>
      <c r="N272" s="43"/>
    </row>
    <row r="273" spans="1:14" s="72" customFormat="1" x14ac:dyDescent="0.2">
      <c r="A273" s="97"/>
      <c r="B273" s="98"/>
      <c r="C273" s="99"/>
      <c r="D273" s="98"/>
      <c r="E273" s="98"/>
      <c r="F273" s="98"/>
      <c r="G273" s="100"/>
      <c r="H273" s="100"/>
      <c r="I273" s="101"/>
      <c r="J273" s="102"/>
      <c r="K273" s="103"/>
      <c r="L273" s="98"/>
      <c r="M273" s="104"/>
      <c r="N273" s="43"/>
    </row>
    <row r="274" spans="1:14" s="72" customFormat="1" x14ac:dyDescent="0.2">
      <c r="A274" s="105" t="s">
        <v>51</v>
      </c>
      <c r="B274" s="106" t="s">
        <v>320</v>
      </c>
      <c r="C274" s="107" t="s">
        <v>321</v>
      </c>
      <c r="D274" s="98"/>
      <c r="E274" s="98"/>
      <c r="F274" s="98"/>
      <c r="G274" s="100"/>
      <c r="H274" s="100"/>
      <c r="I274" s="101"/>
      <c r="J274" s="102"/>
      <c r="K274" s="103"/>
      <c r="L274" s="98"/>
      <c r="M274" s="104"/>
      <c r="N274" s="43"/>
    </row>
    <row r="275" spans="1:14" s="117" customFormat="1" thickBot="1" x14ac:dyDescent="0.25">
      <c r="A275" s="118" t="s">
        <v>54</v>
      </c>
      <c r="B275" s="119" t="s">
        <v>322</v>
      </c>
      <c r="C275" s="120" t="s">
        <v>323</v>
      </c>
      <c r="D275" s="109"/>
      <c r="E275" s="109"/>
      <c r="F275" s="109"/>
      <c r="G275" s="111"/>
      <c r="H275" s="111"/>
      <c r="I275" s="112"/>
      <c r="J275" s="113"/>
      <c r="K275" s="114"/>
      <c r="L275" s="109"/>
      <c r="M275" s="115"/>
      <c r="N275" s="116"/>
    </row>
    <row r="276" spans="1:14" ht="14.25" thickTop="1" thickBot="1" x14ac:dyDescent="0.25">
      <c r="A276" s="121" t="s">
        <v>57</v>
      </c>
      <c r="B276" s="122" t="s">
        <v>324</v>
      </c>
      <c r="C276" s="123" t="s">
        <v>325</v>
      </c>
      <c r="D276" s="122" t="s">
        <v>72</v>
      </c>
      <c r="E276" s="124">
        <v>1</v>
      </c>
      <c r="F276" s="125"/>
      <c r="G276" s="126"/>
      <c r="H276" s="18" t="str">
        <f>IF(ISBLANK(G276), "", IF(ISBLANK(F276), ROUND(E276 * ROUND(G276, 2), 2), ROUND(F276 * ROUND(G276, 2), 2)))</f>
        <v/>
      </c>
      <c r="I276" s="127" t="s">
        <v>44</v>
      </c>
      <c r="J276" s="42">
        <v>0.2</v>
      </c>
      <c r="K276" s="49" t="b">
        <f>IF(AND(COUNTIF(TAUXTVA1:TAUXTVA4, J276) = 0, J276 &lt;&gt; 0), FALSE, IF(ISBLANK(J276), FALSE, TRUE))</f>
        <v>1</v>
      </c>
      <c r="L276" s="50" t="b">
        <f>IF(AND(A276 = "9", OR(I276 = "Variante", I276 = "Option")), FALSE, TRUE)</f>
        <v>1</v>
      </c>
      <c r="M276" s="48">
        <f>IF(AND(L276 = TRUE, K276 = TRUE), J276, "")</f>
        <v>0.2</v>
      </c>
    </row>
    <row r="277" spans="1:14" ht="13.5" thickTop="1" x14ac:dyDescent="0.2">
      <c r="A277" s="121" t="s">
        <v>61</v>
      </c>
    </row>
    <row r="278" spans="1:14" s="117" customFormat="1" ht="12" x14ac:dyDescent="0.2">
      <c r="A278" s="118" t="s">
        <v>62</v>
      </c>
      <c r="B278" s="119" t="s">
        <v>322</v>
      </c>
      <c r="C278" s="120" t="s">
        <v>326</v>
      </c>
      <c r="D278" s="109"/>
      <c r="E278" s="109"/>
      <c r="F278" s="109"/>
      <c r="G278" s="111"/>
      <c r="H278" s="111">
        <f>IF(COUNTIF(L275:L277, FALSE) = COUNTIF(A275:A277, "9"), SUMIF(A275:A277, "9", H275:H277), SUMIF(L275:L277, TRUE, H275:H277))</f>
        <v>0</v>
      </c>
      <c r="I278" s="23" t="str">
        <f>IF(AND(COUNTIF(A275:A277, "9") &gt; 0, COUNTIF(L275:L277, FALSE) = COUNTIF(A275:A277, "9")), "Non totalisé", "")</f>
        <v/>
      </c>
      <c r="J278" s="113"/>
      <c r="K278" s="114"/>
      <c r="L278" s="109"/>
      <c r="M278" s="115"/>
      <c r="N278" s="116"/>
    </row>
    <row r="279" spans="1:14" s="117" customFormat="1" ht="12" x14ac:dyDescent="0.2">
      <c r="A279" s="108"/>
      <c r="B279" s="109"/>
      <c r="C279" s="110"/>
      <c r="D279" s="109"/>
      <c r="E279" s="109"/>
      <c r="F279" s="109"/>
      <c r="G279" s="111"/>
      <c r="H279" s="111"/>
      <c r="I279" s="112"/>
      <c r="J279" s="113"/>
      <c r="K279" s="114"/>
      <c r="L279" s="109"/>
      <c r="M279" s="115"/>
      <c r="N279" s="116"/>
    </row>
    <row r="280" spans="1:14" s="72" customFormat="1" x14ac:dyDescent="0.2">
      <c r="A280" s="105" t="s">
        <v>64</v>
      </c>
      <c r="B280" s="106" t="s">
        <v>320</v>
      </c>
      <c r="C280" s="107" t="s">
        <v>327</v>
      </c>
      <c r="D280" s="98"/>
      <c r="E280" s="98"/>
      <c r="F280" s="98"/>
      <c r="G280" s="100"/>
      <c r="H280" s="100">
        <f>IF(COUNTIF(L274:L279, FALSE) = COUNTIF(A274:A279, "9"), SUMIF(A274:A279, "9", H274:H279), SUMIF(L274:L279, TRUE, H274:H279))</f>
        <v>0</v>
      </c>
      <c r="I280" s="23" t="str">
        <f>IF(AND(COUNTIF(A274:A279, "9") &gt; 0, COUNTIF(L274:L279, FALSE) = COUNTIF(A274:A279, "9")), "Non totalisé", "")</f>
        <v/>
      </c>
      <c r="J280" s="102"/>
      <c r="K280" s="103"/>
      <c r="L280" s="98"/>
      <c r="M280" s="104"/>
      <c r="N280" s="43"/>
    </row>
    <row r="281" spans="1:14" s="72" customFormat="1" x14ac:dyDescent="0.2">
      <c r="A281" s="97"/>
      <c r="B281" s="98"/>
      <c r="C281" s="99"/>
      <c r="D281" s="98"/>
      <c r="E281" s="98"/>
      <c r="F281" s="98"/>
      <c r="G281" s="100"/>
      <c r="H281" s="100"/>
      <c r="I281" s="101"/>
      <c r="J281" s="102"/>
      <c r="K281" s="103"/>
      <c r="L281" s="98"/>
      <c r="M281" s="104"/>
      <c r="N281" s="43"/>
    </row>
    <row r="282" spans="1:14" s="72" customFormat="1" x14ac:dyDescent="0.2">
      <c r="A282" s="105" t="s">
        <v>51</v>
      </c>
      <c r="B282" s="106" t="s">
        <v>328</v>
      </c>
      <c r="C282" s="107" t="s">
        <v>329</v>
      </c>
      <c r="D282" s="98"/>
      <c r="E282" s="98"/>
      <c r="F282" s="98"/>
      <c r="G282" s="100"/>
      <c r="H282" s="100"/>
      <c r="I282" s="101"/>
      <c r="J282" s="102"/>
      <c r="K282" s="103"/>
      <c r="L282" s="98"/>
      <c r="M282" s="104"/>
      <c r="N282" s="43"/>
    </row>
    <row r="283" spans="1:14" s="117" customFormat="1" thickBot="1" x14ac:dyDescent="0.25">
      <c r="A283" s="118" t="s">
        <v>54</v>
      </c>
      <c r="B283" s="119" t="s">
        <v>330</v>
      </c>
      <c r="C283" s="120" t="s">
        <v>331</v>
      </c>
      <c r="D283" s="109"/>
      <c r="E283" s="109"/>
      <c r="F283" s="109"/>
      <c r="G283" s="111"/>
      <c r="H283" s="111"/>
      <c r="I283" s="112"/>
      <c r="J283" s="113"/>
      <c r="K283" s="114"/>
      <c r="L283" s="109"/>
      <c r="M283" s="115"/>
      <c r="N283" s="116"/>
    </row>
    <row r="284" spans="1:14" ht="14.25" thickTop="1" thickBot="1" x14ac:dyDescent="0.25">
      <c r="A284" s="121" t="s">
        <v>57</v>
      </c>
      <c r="B284" s="122" t="s">
        <v>332</v>
      </c>
      <c r="C284" s="123" t="s">
        <v>333</v>
      </c>
      <c r="D284" s="122" t="s">
        <v>60</v>
      </c>
      <c r="E284" s="124">
        <v>1</v>
      </c>
      <c r="F284" s="125"/>
      <c r="G284" s="126"/>
      <c r="H284" s="18" t="str">
        <f>IF(ISBLANK(G284), "", IF(ISBLANK(F284), ROUND(E284 * ROUND(G284, 2), 2), ROUND(F284 * ROUND(G284, 2), 2)))</f>
        <v/>
      </c>
      <c r="I284" s="127" t="s">
        <v>44</v>
      </c>
      <c r="J284" s="42">
        <v>0.2</v>
      </c>
      <c r="K284" s="49" t="b">
        <f>IF(AND(COUNTIF(TAUXTVA1:TAUXTVA4, J284) = 0, J284 &lt;&gt; 0), FALSE, IF(ISBLANK(J284), FALSE, TRUE))</f>
        <v>1</v>
      </c>
      <c r="L284" s="50" t="b">
        <f>IF(AND(A284 = "9", OR(I284 = "Variante", I284 = "Option")), FALSE, TRUE)</f>
        <v>1</v>
      </c>
      <c r="M284" s="48">
        <f>IF(AND(L284 = TRUE, K284 = TRUE), J284, "")</f>
        <v>0.2</v>
      </c>
    </row>
    <row r="285" spans="1:14" ht="13.5" thickTop="1" x14ac:dyDescent="0.2">
      <c r="A285" s="121" t="s">
        <v>61</v>
      </c>
    </row>
    <row r="286" spans="1:14" s="117" customFormat="1" ht="12" x14ac:dyDescent="0.2">
      <c r="A286" s="118" t="s">
        <v>62</v>
      </c>
      <c r="B286" s="119" t="s">
        <v>330</v>
      </c>
      <c r="C286" s="120" t="s">
        <v>334</v>
      </c>
      <c r="D286" s="109"/>
      <c r="E286" s="109"/>
      <c r="F286" s="109"/>
      <c r="G286" s="111"/>
      <c r="H286" s="111">
        <f>IF(COUNTIF(L283:L285, FALSE) = COUNTIF(A283:A285, "9"), SUMIF(A283:A285, "9", H283:H285), SUMIF(L283:L285, TRUE, H283:H285))</f>
        <v>0</v>
      </c>
      <c r="I286" s="23" t="str">
        <f>IF(AND(COUNTIF(A283:A285, "9") &gt; 0, COUNTIF(L283:L285, FALSE) = COUNTIF(A283:A285, "9")), "Non totalisé", "")</f>
        <v/>
      </c>
      <c r="J286" s="113"/>
      <c r="K286" s="114"/>
      <c r="L286" s="109"/>
      <c r="M286" s="115"/>
      <c r="N286" s="116"/>
    </row>
    <row r="287" spans="1:14" s="117" customFormat="1" ht="12" x14ac:dyDescent="0.2">
      <c r="A287" s="108"/>
      <c r="B287" s="109"/>
      <c r="C287" s="110"/>
      <c r="D287" s="109"/>
      <c r="E287" s="109"/>
      <c r="F287" s="109"/>
      <c r="G287" s="111"/>
      <c r="H287" s="111"/>
      <c r="I287" s="112"/>
      <c r="J287" s="113"/>
      <c r="K287" s="114"/>
      <c r="L287" s="109"/>
      <c r="M287" s="115"/>
      <c r="N287" s="116"/>
    </row>
    <row r="288" spans="1:14" s="72" customFormat="1" x14ac:dyDescent="0.2">
      <c r="A288" s="105" t="s">
        <v>64</v>
      </c>
      <c r="B288" s="106" t="s">
        <v>328</v>
      </c>
      <c r="C288" s="107" t="s">
        <v>335</v>
      </c>
      <c r="D288" s="98"/>
      <c r="E288" s="98"/>
      <c r="F288" s="98"/>
      <c r="G288" s="100"/>
      <c r="H288" s="100">
        <f>IF(COUNTIF(L282:L287, FALSE) = COUNTIF(A282:A287, "9"), SUMIF(A282:A287, "9", H282:H287), SUMIF(L282:L287, TRUE, H282:H287))</f>
        <v>0</v>
      </c>
      <c r="I288" s="23" t="str">
        <f>IF(AND(COUNTIF(A282:A287, "9") &gt; 0, COUNTIF(L282:L287, FALSE) = COUNTIF(A282:A287, "9")), "Non totalisé", "")</f>
        <v/>
      </c>
      <c r="J288" s="102"/>
      <c r="K288" s="103"/>
      <c r="L288" s="98"/>
      <c r="M288" s="104"/>
      <c r="N288" s="43"/>
    </row>
    <row r="289" spans="1:14" s="72" customFormat="1" x14ac:dyDescent="0.2">
      <c r="A289" s="97"/>
      <c r="B289" s="98"/>
      <c r="C289" s="99"/>
      <c r="D289" s="98"/>
      <c r="E289" s="98"/>
      <c r="F289" s="98"/>
      <c r="G289" s="100"/>
      <c r="H289" s="100"/>
      <c r="I289" s="101"/>
      <c r="J289" s="102"/>
      <c r="K289" s="103"/>
      <c r="L289" s="98"/>
      <c r="M289" s="104"/>
      <c r="N289" s="43"/>
    </row>
    <row r="290" spans="1:14" s="72" customFormat="1" x14ac:dyDescent="0.2">
      <c r="A290" s="105" t="s">
        <v>51</v>
      </c>
      <c r="B290" s="106" t="s">
        <v>336</v>
      </c>
      <c r="C290" s="107" t="s">
        <v>337</v>
      </c>
      <c r="D290" s="98"/>
      <c r="E290" s="98"/>
      <c r="F290" s="98"/>
      <c r="G290" s="100"/>
      <c r="H290" s="100"/>
      <c r="I290" s="101"/>
      <c r="J290" s="102"/>
      <c r="K290" s="103"/>
      <c r="L290" s="98"/>
      <c r="M290" s="104"/>
      <c r="N290" s="43"/>
    </row>
    <row r="291" spans="1:14" s="117" customFormat="1" thickBot="1" x14ac:dyDescent="0.25">
      <c r="A291" s="118" t="s">
        <v>54</v>
      </c>
      <c r="B291" s="119" t="s">
        <v>338</v>
      </c>
      <c r="C291" s="120" t="s">
        <v>339</v>
      </c>
      <c r="D291" s="109"/>
      <c r="E291" s="109"/>
      <c r="F291" s="109"/>
      <c r="G291" s="111"/>
      <c r="H291" s="111"/>
      <c r="I291" s="112"/>
      <c r="J291" s="113"/>
      <c r="K291" s="114"/>
      <c r="L291" s="109"/>
      <c r="M291" s="115"/>
      <c r="N291" s="116"/>
    </row>
    <row r="292" spans="1:14" ht="14.25" thickTop="1" thickBot="1" x14ac:dyDescent="0.25">
      <c r="A292" s="121" t="s">
        <v>57</v>
      </c>
      <c r="B292" s="122" t="s">
        <v>340</v>
      </c>
      <c r="C292" s="123" t="s">
        <v>341</v>
      </c>
      <c r="D292" s="122" t="s">
        <v>72</v>
      </c>
      <c r="E292" s="124">
        <v>1</v>
      </c>
      <c r="F292" s="125"/>
      <c r="G292" s="126"/>
      <c r="H292" s="18" t="str">
        <f>IF(ISBLANK(G292), "", IF(ISBLANK(F292), ROUND(E292 * ROUND(G292, 2), 2), ROUND(F292 * ROUND(G292, 2), 2)))</f>
        <v/>
      </c>
      <c r="I292" s="127" t="s">
        <v>44</v>
      </c>
      <c r="J292" s="42">
        <v>0.2</v>
      </c>
      <c r="K292" s="49" t="b">
        <f>IF(AND(COUNTIF(TAUXTVA1:TAUXTVA4, J292) = 0, J292 &lt;&gt; 0), FALSE, IF(ISBLANK(J292), FALSE, TRUE))</f>
        <v>1</v>
      </c>
      <c r="L292" s="50" t="b">
        <f>IF(AND(A292 = "9", OR(I292 = "Variante", I292 = "Option")), FALSE, TRUE)</f>
        <v>1</v>
      </c>
      <c r="M292" s="48">
        <f>IF(AND(L292 = TRUE, K292 = TRUE), J292, "")</f>
        <v>0.2</v>
      </c>
    </row>
    <row r="293" spans="1:14" ht="13.5" thickTop="1" x14ac:dyDescent="0.2">
      <c r="A293" s="121" t="s">
        <v>61</v>
      </c>
    </row>
    <row r="294" spans="1:14" s="117" customFormat="1" ht="12" x14ac:dyDescent="0.2">
      <c r="A294" s="118" t="s">
        <v>62</v>
      </c>
      <c r="B294" s="119" t="s">
        <v>338</v>
      </c>
      <c r="C294" s="120" t="s">
        <v>342</v>
      </c>
      <c r="D294" s="109"/>
      <c r="E294" s="109"/>
      <c r="F294" s="109"/>
      <c r="G294" s="111"/>
      <c r="H294" s="111">
        <f>IF(COUNTIF(L291:L293, FALSE) = COUNTIF(A291:A293, "9"), SUMIF(A291:A293, "9", H291:H293), SUMIF(L291:L293, TRUE, H291:H293))</f>
        <v>0</v>
      </c>
      <c r="I294" s="23" t="str">
        <f>IF(AND(COUNTIF(A291:A293, "9") &gt; 0, COUNTIF(L291:L293, FALSE) = COUNTIF(A291:A293, "9")), "Non totalisé", "")</f>
        <v/>
      </c>
      <c r="J294" s="113"/>
      <c r="K294" s="114"/>
      <c r="L294" s="109"/>
      <c r="M294" s="115"/>
      <c r="N294" s="116"/>
    </row>
    <row r="295" spans="1:14" s="117" customFormat="1" ht="12" x14ac:dyDescent="0.2">
      <c r="A295" s="108"/>
      <c r="B295" s="109"/>
      <c r="C295" s="110"/>
      <c r="D295" s="109"/>
      <c r="E295" s="109"/>
      <c r="F295" s="109"/>
      <c r="G295" s="111"/>
      <c r="H295" s="111"/>
      <c r="I295" s="112"/>
      <c r="J295" s="113"/>
      <c r="K295" s="114"/>
      <c r="L295" s="109"/>
      <c r="M295" s="115"/>
      <c r="N295" s="116"/>
    </row>
    <row r="296" spans="1:14" s="72" customFormat="1" x14ac:dyDescent="0.2">
      <c r="A296" s="105" t="s">
        <v>64</v>
      </c>
      <c r="B296" s="106" t="s">
        <v>336</v>
      </c>
      <c r="C296" s="107" t="s">
        <v>343</v>
      </c>
      <c r="D296" s="98"/>
      <c r="E296" s="98"/>
      <c r="F296" s="98"/>
      <c r="G296" s="100"/>
      <c r="H296" s="100">
        <f>IF(COUNTIF(L290:L295, FALSE) = COUNTIF(A290:A295, "9"), SUMIF(A290:A295, "9", H290:H295), SUMIF(L290:L295, TRUE, H290:H295))</f>
        <v>0</v>
      </c>
      <c r="I296" s="23" t="str">
        <f>IF(AND(COUNTIF(A290:A295, "9") &gt; 0, COUNTIF(L290:L295, FALSE) = COUNTIF(A290:A295, "9")), "Non totalisé", "")</f>
        <v/>
      </c>
      <c r="J296" s="102"/>
      <c r="K296" s="103"/>
      <c r="L296" s="98"/>
      <c r="M296" s="104"/>
      <c r="N296" s="43"/>
    </row>
    <row r="297" spans="1:14" s="72" customFormat="1" x14ac:dyDescent="0.2">
      <c r="A297" s="97"/>
      <c r="B297" s="98"/>
      <c r="C297" s="99"/>
      <c r="D297" s="98"/>
      <c r="E297" s="98"/>
      <c r="F297" s="98"/>
      <c r="G297" s="100"/>
      <c r="H297" s="100"/>
      <c r="I297" s="101"/>
      <c r="J297" s="102"/>
      <c r="K297" s="103"/>
      <c r="L297" s="98"/>
      <c r="M297" s="104"/>
      <c r="N297" s="43"/>
    </row>
    <row r="298" spans="1:14" s="72" customFormat="1" x14ac:dyDescent="0.2">
      <c r="A298" s="105" t="s">
        <v>83</v>
      </c>
      <c r="B298" s="106" t="s">
        <v>310</v>
      </c>
      <c r="C298" s="107" t="s">
        <v>344</v>
      </c>
      <c r="D298" s="98"/>
      <c r="E298" s="98"/>
      <c r="F298" s="98"/>
      <c r="G298" s="100"/>
      <c r="H298" s="100">
        <f>IF(COUNTIF(L265:L297, FALSE) = COUNTIF(A265:A297, "9"), SUMIF(A265:A297, "9", H265:H297), SUMIF(L265:L297, TRUE, H265:H297))</f>
        <v>0</v>
      </c>
      <c r="I298" s="23" t="str">
        <f>IF(AND(COUNTIF(A265:A297, "9") &gt; 0, COUNTIF(L265:L297, FALSE) = COUNTIF(A265:A297, "9")), "Non totalisé", "")</f>
        <v/>
      </c>
      <c r="J298" s="102"/>
      <c r="K298" s="103"/>
      <c r="L298" s="98"/>
      <c r="M298" s="104"/>
      <c r="N298" s="43"/>
    </row>
    <row r="299" spans="1:14" s="72" customFormat="1" x14ac:dyDescent="0.2">
      <c r="A299" s="97"/>
      <c r="B299" s="98"/>
      <c r="C299" s="99"/>
      <c r="D299" s="98"/>
      <c r="E299" s="98"/>
      <c r="F299" s="98"/>
      <c r="G299" s="100"/>
      <c r="H299" s="100"/>
      <c r="I299" s="101"/>
      <c r="J299" s="102"/>
      <c r="K299" s="103"/>
      <c r="L299" s="98"/>
      <c r="M299" s="104"/>
      <c r="N299" s="43"/>
    </row>
    <row r="300" spans="1:14" s="87" customFormat="1" x14ac:dyDescent="0.2">
      <c r="A300" s="94" t="s">
        <v>48</v>
      </c>
      <c r="B300" s="95" t="s">
        <v>345</v>
      </c>
      <c r="C300" s="96" t="s">
        <v>346</v>
      </c>
      <c r="D300" s="88"/>
      <c r="E300" s="88"/>
      <c r="F300" s="88"/>
      <c r="G300" s="89"/>
      <c r="H300" s="89"/>
      <c r="I300" s="90"/>
      <c r="J300" s="91"/>
      <c r="K300" s="92"/>
      <c r="L300" s="88"/>
      <c r="M300" s="93"/>
      <c r="N300" s="86"/>
    </row>
    <row r="301" spans="1:14" s="72" customFormat="1" x14ac:dyDescent="0.2">
      <c r="A301" s="105" t="s">
        <v>51</v>
      </c>
      <c r="B301" s="106" t="s">
        <v>347</v>
      </c>
      <c r="C301" s="107" t="s">
        <v>348</v>
      </c>
      <c r="D301" s="98"/>
      <c r="E301" s="98"/>
      <c r="F301" s="98"/>
      <c r="G301" s="100"/>
      <c r="H301" s="100"/>
      <c r="I301" s="101"/>
      <c r="J301" s="102"/>
      <c r="K301" s="103"/>
      <c r="L301" s="98"/>
      <c r="M301" s="104"/>
      <c r="N301" s="43"/>
    </row>
    <row r="302" spans="1:14" s="117" customFormat="1" thickBot="1" x14ac:dyDescent="0.25">
      <c r="A302" s="118" t="s">
        <v>54</v>
      </c>
      <c r="B302" s="119" t="s">
        <v>349</v>
      </c>
      <c r="C302" s="120" t="s">
        <v>350</v>
      </c>
      <c r="D302" s="109"/>
      <c r="E302" s="109"/>
      <c r="F302" s="109"/>
      <c r="G302" s="111"/>
      <c r="H302" s="111"/>
      <c r="I302" s="112"/>
      <c r="J302" s="113"/>
      <c r="K302" s="114"/>
      <c r="L302" s="109"/>
      <c r="M302" s="115"/>
      <c r="N302" s="116"/>
    </row>
    <row r="303" spans="1:14" ht="14.25" thickTop="1" thickBot="1" x14ac:dyDescent="0.25">
      <c r="A303" s="121" t="s">
        <v>57</v>
      </c>
      <c r="B303" s="122" t="s">
        <v>351</v>
      </c>
      <c r="C303" s="123" t="s">
        <v>352</v>
      </c>
      <c r="D303" s="122" t="s">
        <v>112</v>
      </c>
      <c r="E303" s="128">
        <v>301.85000000000002</v>
      </c>
      <c r="F303" s="125"/>
      <c r="G303" s="126"/>
      <c r="H303" s="18" t="str">
        <f>IF(ISBLANK(G303), "", IF(ISBLANK(F303), ROUND(E303 * ROUND(G303, 2), 2), ROUND(F303 * ROUND(G303, 2), 2)))</f>
        <v/>
      </c>
      <c r="I303" s="127" t="s">
        <v>44</v>
      </c>
      <c r="J303" s="42">
        <v>0.2</v>
      </c>
      <c r="K303" s="49" t="b">
        <f>IF(AND(COUNTIF(TAUXTVA1:TAUXTVA4, J303) = 0, J303 &lt;&gt; 0), FALSE, IF(ISBLANK(J303), FALSE, TRUE))</f>
        <v>1</v>
      </c>
      <c r="L303" s="50" t="b">
        <f>IF(AND(A303 = "9", OR(I303 = "Variante", I303 = "Option")), FALSE, TRUE)</f>
        <v>1</v>
      </c>
      <c r="M303" s="48">
        <f>IF(AND(L303 = TRUE, K303 = TRUE), J303, "")</f>
        <v>0.2</v>
      </c>
    </row>
    <row r="304" spans="1:14" ht="13.5" thickTop="1" x14ac:dyDescent="0.2">
      <c r="A304" s="121" t="s">
        <v>61</v>
      </c>
    </row>
    <row r="305" spans="1:14" s="117" customFormat="1" ht="12" x14ac:dyDescent="0.2">
      <c r="A305" s="118" t="s">
        <v>62</v>
      </c>
      <c r="B305" s="119" t="s">
        <v>349</v>
      </c>
      <c r="C305" s="120" t="s">
        <v>353</v>
      </c>
      <c r="D305" s="109"/>
      <c r="E305" s="109"/>
      <c r="F305" s="109"/>
      <c r="G305" s="111"/>
      <c r="H305" s="111">
        <f>IF(COUNTIF(L302:L304, FALSE) = COUNTIF(A302:A304, "9"), SUMIF(A302:A304, "9", H302:H304), SUMIF(L302:L304, TRUE, H302:H304))</f>
        <v>0</v>
      </c>
      <c r="I305" s="23" t="str">
        <f>IF(AND(COUNTIF(A302:A304, "9") &gt; 0, COUNTIF(L302:L304, FALSE) = COUNTIF(A302:A304, "9")), "Non totalisé", "")</f>
        <v/>
      </c>
      <c r="J305" s="113"/>
      <c r="K305" s="114"/>
      <c r="L305" s="109"/>
      <c r="M305" s="115"/>
      <c r="N305" s="116"/>
    </row>
    <row r="306" spans="1:14" s="117" customFormat="1" ht="12" x14ac:dyDescent="0.2">
      <c r="A306" s="108"/>
      <c r="B306" s="109"/>
      <c r="C306" s="110"/>
      <c r="D306" s="109"/>
      <c r="E306" s="109"/>
      <c r="F306" s="109"/>
      <c r="G306" s="111"/>
      <c r="H306" s="111"/>
      <c r="I306" s="112"/>
      <c r="J306" s="113"/>
      <c r="K306" s="114"/>
      <c r="L306" s="109"/>
      <c r="M306" s="115"/>
      <c r="N306" s="116"/>
    </row>
    <row r="307" spans="1:14" s="117" customFormat="1" thickBot="1" x14ac:dyDescent="0.25">
      <c r="A307" s="118" t="s">
        <v>54</v>
      </c>
      <c r="B307" s="119" t="s">
        <v>354</v>
      </c>
      <c r="C307" s="120" t="s">
        <v>355</v>
      </c>
      <c r="D307" s="109"/>
      <c r="E307" s="109"/>
      <c r="F307" s="109"/>
      <c r="G307" s="111"/>
      <c r="H307" s="111"/>
      <c r="I307" s="112"/>
      <c r="J307" s="113"/>
      <c r="K307" s="114"/>
      <c r="L307" s="109"/>
      <c r="M307" s="115"/>
      <c r="N307" s="116"/>
    </row>
    <row r="308" spans="1:14" ht="14.25" thickTop="1" thickBot="1" x14ac:dyDescent="0.25">
      <c r="A308" s="121" t="s">
        <v>57</v>
      </c>
      <c r="B308" s="122" t="s">
        <v>356</v>
      </c>
      <c r="C308" s="123" t="s">
        <v>357</v>
      </c>
      <c r="D308" s="122" t="s">
        <v>60</v>
      </c>
      <c r="E308" s="124">
        <v>1</v>
      </c>
      <c r="F308" s="125"/>
      <c r="G308" s="126"/>
      <c r="H308" s="18" t="str">
        <f>IF(ISBLANK(G308), "", IF(ISBLANK(F308), ROUND(E308 * ROUND(G308, 2), 2), ROUND(F308 * ROUND(G308, 2), 2)))</f>
        <v/>
      </c>
      <c r="I308" s="127" t="s">
        <v>44</v>
      </c>
      <c r="J308" s="42">
        <v>0.2</v>
      </c>
      <c r="K308" s="49" t="b">
        <f>IF(AND(COUNTIF(TAUXTVA1:TAUXTVA4, J308) = 0, J308 &lt;&gt; 0), FALSE, IF(ISBLANK(J308), FALSE, TRUE))</f>
        <v>1</v>
      </c>
      <c r="L308" s="50" t="b">
        <f>IF(AND(A308 = "9", OR(I308 = "Variante", I308 = "Option")), FALSE, TRUE)</f>
        <v>1</v>
      </c>
      <c r="M308" s="48">
        <f>IF(AND(L308 = TRUE, K308 = TRUE), J308, "")</f>
        <v>0.2</v>
      </c>
    </row>
    <row r="309" spans="1:14" ht="13.5" thickTop="1" x14ac:dyDescent="0.2">
      <c r="A309" s="121" t="s">
        <v>61</v>
      </c>
    </row>
    <row r="310" spans="1:14" s="117" customFormat="1" ht="24" x14ac:dyDescent="0.2">
      <c r="A310" s="118" t="s">
        <v>62</v>
      </c>
      <c r="B310" s="119" t="s">
        <v>354</v>
      </c>
      <c r="C310" s="120" t="s">
        <v>358</v>
      </c>
      <c r="D310" s="109"/>
      <c r="E310" s="109"/>
      <c r="F310" s="109"/>
      <c r="G310" s="111"/>
      <c r="H310" s="111">
        <f>IF(COUNTIF(L307:L309, FALSE) = COUNTIF(A307:A309, "9"), SUMIF(A307:A309, "9", H307:H309), SUMIF(L307:L309, TRUE, H307:H309))</f>
        <v>0</v>
      </c>
      <c r="I310" s="23" t="str">
        <f>IF(AND(COUNTIF(A307:A309, "9") &gt; 0, COUNTIF(L307:L309, FALSE) = COUNTIF(A307:A309, "9")), "Non totalisé", "")</f>
        <v/>
      </c>
      <c r="J310" s="113"/>
      <c r="K310" s="114"/>
      <c r="L310" s="109"/>
      <c r="M310" s="115"/>
      <c r="N310" s="116"/>
    </row>
    <row r="311" spans="1:14" s="117" customFormat="1" ht="12" x14ac:dyDescent="0.2">
      <c r="A311" s="108"/>
      <c r="B311" s="109"/>
      <c r="C311" s="110"/>
      <c r="D311" s="109"/>
      <c r="E311" s="109"/>
      <c r="F311" s="109"/>
      <c r="G311" s="111"/>
      <c r="H311" s="111"/>
      <c r="I311" s="112"/>
      <c r="J311" s="113"/>
      <c r="K311" s="114"/>
      <c r="L311" s="109"/>
      <c r="M311" s="115"/>
      <c r="N311" s="116"/>
    </row>
    <row r="312" spans="1:14" s="72" customFormat="1" x14ac:dyDescent="0.2">
      <c r="A312" s="105" t="s">
        <v>64</v>
      </c>
      <c r="B312" s="106" t="s">
        <v>347</v>
      </c>
      <c r="C312" s="107" t="s">
        <v>359</v>
      </c>
      <c r="D312" s="98"/>
      <c r="E312" s="98"/>
      <c r="F312" s="98"/>
      <c r="G312" s="100"/>
      <c r="H312" s="100">
        <f>IF(COUNTIF(L301:L311, FALSE) = COUNTIF(A301:A311, "9"), SUMIF(A301:A311, "9", H301:H311), SUMIF(L301:L311, TRUE, H301:H311))</f>
        <v>0</v>
      </c>
      <c r="I312" s="23" t="str">
        <f>IF(AND(COUNTIF(A301:A311, "9") &gt; 0, COUNTIF(L301:L311, FALSE) = COUNTIF(A301:A311, "9")), "Non totalisé", "")</f>
        <v/>
      </c>
      <c r="J312" s="102"/>
      <c r="K312" s="103"/>
      <c r="L312" s="98"/>
      <c r="M312" s="104"/>
      <c r="N312" s="43"/>
    </row>
    <row r="313" spans="1:14" s="72" customFormat="1" x14ac:dyDescent="0.2">
      <c r="A313" s="97"/>
      <c r="B313" s="98"/>
      <c r="C313" s="99"/>
      <c r="D313" s="98"/>
      <c r="E313" s="98"/>
      <c r="F313" s="98"/>
      <c r="G313" s="100"/>
      <c r="H313" s="100"/>
      <c r="I313" s="101"/>
      <c r="J313" s="102"/>
      <c r="K313" s="103"/>
      <c r="L313" s="98"/>
      <c r="M313" s="104"/>
      <c r="N313" s="43"/>
    </row>
    <row r="314" spans="1:14" s="72" customFormat="1" x14ac:dyDescent="0.2">
      <c r="A314" s="105" t="s">
        <v>51</v>
      </c>
      <c r="B314" s="106" t="s">
        <v>360</v>
      </c>
      <c r="C314" s="107" t="s">
        <v>361</v>
      </c>
      <c r="D314" s="98"/>
      <c r="E314" s="98"/>
      <c r="F314" s="98"/>
      <c r="G314" s="100"/>
      <c r="H314" s="100"/>
      <c r="I314" s="101"/>
      <c r="J314" s="102"/>
      <c r="K314" s="103"/>
      <c r="L314" s="98"/>
      <c r="M314" s="104"/>
      <c r="N314" s="43"/>
    </row>
    <row r="315" spans="1:14" s="117" customFormat="1" thickBot="1" x14ac:dyDescent="0.25">
      <c r="A315" s="118" t="s">
        <v>54</v>
      </c>
      <c r="B315" s="119" t="s">
        <v>362</v>
      </c>
      <c r="C315" s="120" t="s">
        <v>363</v>
      </c>
      <c r="D315" s="109"/>
      <c r="E315" s="109"/>
      <c r="F315" s="109"/>
      <c r="G315" s="111"/>
      <c r="H315" s="111"/>
      <c r="I315" s="112"/>
      <c r="J315" s="113"/>
      <c r="K315" s="114"/>
      <c r="L315" s="109"/>
      <c r="M315" s="115"/>
      <c r="N315" s="116"/>
    </row>
    <row r="316" spans="1:14" ht="14.25" thickTop="1" thickBot="1" x14ac:dyDescent="0.25">
      <c r="A316" s="121" t="s">
        <v>57</v>
      </c>
      <c r="B316" s="122" t="s">
        <v>364</v>
      </c>
      <c r="C316" s="123" t="s">
        <v>365</v>
      </c>
      <c r="D316" s="122" t="s">
        <v>366</v>
      </c>
      <c r="E316" s="128">
        <v>301.85000000000002</v>
      </c>
      <c r="F316" s="125"/>
      <c r="G316" s="126"/>
      <c r="H316" s="18" t="str">
        <f>IF(ISBLANK(G316), "", IF(ISBLANK(F316), ROUND(E316 * ROUND(G316, 2), 2), ROUND(F316 * ROUND(G316, 2), 2)))</f>
        <v/>
      </c>
      <c r="I316" s="127" t="s">
        <v>44</v>
      </c>
      <c r="J316" s="42">
        <v>0.2</v>
      </c>
      <c r="K316" s="49" t="b">
        <f>IF(AND(COUNTIF(TAUXTVA1:TAUXTVA4, J316) = 0, J316 &lt;&gt; 0), FALSE, IF(ISBLANK(J316), FALSE, TRUE))</f>
        <v>1</v>
      </c>
      <c r="L316" s="50" t="b">
        <f>IF(AND(A316 = "9", OR(I316 = "Variante", I316 = "Option")), FALSE, TRUE)</f>
        <v>1</v>
      </c>
      <c r="M316" s="48">
        <f>IF(AND(L316 = TRUE, K316 = TRUE), J316, "")</f>
        <v>0.2</v>
      </c>
    </row>
    <row r="317" spans="1:14" ht="13.5" thickTop="1" x14ac:dyDescent="0.2">
      <c r="A317" s="121" t="s">
        <v>61</v>
      </c>
    </row>
    <row r="318" spans="1:14" s="117" customFormat="1" ht="24" x14ac:dyDescent="0.2">
      <c r="A318" s="118" t="s">
        <v>62</v>
      </c>
      <c r="B318" s="119" t="s">
        <v>362</v>
      </c>
      <c r="C318" s="120" t="s">
        <v>367</v>
      </c>
      <c r="D318" s="109"/>
      <c r="E318" s="109"/>
      <c r="F318" s="109"/>
      <c r="G318" s="111"/>
      <c r="H318" s="111">
        <f>IF(COUNTIF(L315:L317, FALSE) = COUNTIF(A315:A317, "9"), SUMIF(A315:A317, "9", H315:H317), SUMIF(L315:L317, TRUE, H315:H317))</f>
        <v>0</v>
      </c>
      <c r="I318" s="23" t="str">
        <f>IF(AND(COUNTIF(A315:A317, "9") &gt; 0, COUNTIF(L315:L317, FALSE) = COUNTIF(A315:A317, "9")), "Non totalisé", "")</f>
        <v/>
      </c>
      <c r="J318" s="113"/>
      <c r="K318" s="114"/>
      <c r="L318" s="109"/>
      <c r="M318" s="115"/>
      <c r="N318" s="116"/>
    </row>
    <row r="319" spans="1:14" s="117" customFormat="1" ht="12" x14ac:dyDescent="0.2">
      <c r="A319" s="108"/>
      <c r="B319" s="109"/>
      <c r="C319" s="110"/>
      <c r="D319" s="109"/>
      <c r="E319" s="109"/>
      <c r="F319" s="109"/>
      <c r="G319" s="111"/>
      <c r="H319" s="111"/>
      <c r="I319" s="112"/>
      <c r="J319" s="113"/>
      <c r="K319" s="114"/>
      <c r="L319" s="109"/>
      <c r="M319" s="115"/>
      <c r="N319" s="116"/>
    </row>
    <row r="320" spans="1:14" s="117" customFormat="1" thickBot="1" x14ac:dyDescent="0.25">
      <c r="A320" s="118" t="s">
        <v>54</v>
      </c>
      <c r="B320" s="119" t="s">
        <v>368</v>
      </c>
      <c r="C320" s="120" t="s">
        <v>369</v>
      </c>
      <c r="D320" s="109"/>
      <c r="E320" s="109"/>
      <c r="F320" s="109"/>
      <c r="G320" s="111"/>
      <c r="H320" s="111"/>
      <c r="I320" s="112"/>
      <c r="J320" s="113"/>
      <c r="K320" s="114"/>
      <c r="L320" s="109"/>
      <c r="M320" s="115"/>
      <c r="N320" s="116"/>
    </row>
    <row r="321" spans="1:14" ht="14.25" thickTop="1" thickBot="1" x14ac:dyDescent="0.25">
      <c r="A321" s="121" t="s">
        <v>57</v>
      </c>
      <c r="B321" s="122" t="s">
        <v>370</v>
      </c>
      <c r="C321" s="123" t="s">
        <v>371</v>
      </c>
      <c r="D321" s="122" t="s">
        <v>60</v>
      </c>
      <c r="E321" s="124">
        <v>1</v>
      </c>
      <c r="F321" s="125"/>
      <c r="G321" s="126"/>
      <c r="H321" s="18" t="str">
        <f>IF(ISBLANK(G321), "", IF(ISBLANK(F321), ROUND(E321 * ROUND(G321, 2), 2), ROUND(F321 * ROUND(G321, 2), 2)))</f>
        <v/>
      </c>
      <c r="I321" s="127" t="s">
        <v>44</v>
      </c>
      <c r="J321" s="42">
        <v>0.2</v>
      </c>
      <c r="K321" s="49" t="b">
        <f>IF(AND(COUNTIF(TAUXTVA1:TAUXTVA4, J321) = 0, J321 &lt;&gt; 0), FALSE, IF(ISBLANK(J321), FALSE, TRUE))</f>
        <v>1</v>
      </c>
      <c r="L321" s="50" t="b">
        <f>IF(AND(A321 = "9", OR(I321 = "Variante", I321 = "Option")), FALSE, TRUE)</f>
        <v>1</v>
      </c>
      <c r="M321" s="48">
        <f>IF(AND(L321 = TRUE, K321 = TRUE), J321, "")</f>
        <v>0.2</v>
      </c>
    </row>
    <row r="322" spans="1:14" ht="13.5" thickTop="1" x14ac:dyDescent="0.2">
      <c r="A322" s="121" t="s">
        <v>61</v>
      </c>
    </row>
    <row r="323" spans="1:14" s="117" customFormat="1" ht="24" x14ac:dyDescent="0.2">
      <c r="A323" s="118" t="s">
        <v>62</v>
      </c>
      <c r="B323" s="119" t="s">
        <v>368</v>
      </c>
      <c r="C323" s="120" t="s">
        <v>372</v>
      </c>
      <c r="D323" s="109"/>
      <c r="E323" s="109"/>
      <c r="F323" s="109"/>
      <c r="G323" s="111"/>
      <c r="H323" s="111">
        <f>IF(COUNTIF(L320:L322, FALSE) = COUNTIF(A320:A322, "9"), SUMIF(A320:A322, "9", H320:H322), SUMIF(L320:L322, TRUE, H320:H322))</f>
        <v>0</v>
      </c>
      <c r="I323" s="23" t="str">
        <f>IF(AND(COUNTIF(A320:A322, "9") &gt; 0, COUNTIF(L320:L322, FALSE) = COUNTIF(A320:A322, "9")), "Non totalisé", "")</f>
        <v/>
      </c>
      <c r="J323" s="113"/>
      <c r="K323" s="114"/>
      <c r="L323" s="109"/>
      <c r="M323" s="115"/>
      <c r="N323" s="116"/>
    </row>
    <row r="324" spans="1:14" s="117" customFormat="1" ht="12" x14ac:dyDescent="0.2">
      <c r="A324" s="108"/>
      <c r="B324" s="109"/>
      <c r="C324" s="110"/>
      <c r="D324" s="109"/>
      <c r="E324" s="109"/>
      <c r="F324" s="109"/>
      <c r="G324" s="111"/>
      <c r="H324" s="111"/>
      <c r="I324" s="112"/>
      <c r="J324" s="113"/>
      <c r="K324" s="114"/>
      <c r="L324" s="109"/>
      <c r="M324" s="115"/>
      <c r="N324" s="116"/>
    </row>
    <row r="325" spans="1:14" s="72" customFormat="1" x14ac:dyDescent="0.2">
      <c r="A325" s="105" t="s">
        <v>64</v>
      </c>
      <c r="B325" s="106" t="s">
        <v>360</v>
      </c>
      <c r="C325" s="107" t="s">
        <v>373</v>
      </c>
      <c r="D325" s="98"/>
      <c r="E325" s="98"/>
      <c r="F325" s="98"/>
      <c r="G325" s="100"/>
      <c r="H325" s="100">
        <f>IF(COUNTIF(L314:L324, FALSE) = COUNTIF(A314:A324, "9"), SUMIF(A314:A324, "9", H314:H324), SUMIF(L314:L324, TRUE, H314:H324))</f>
        <v>0</v>
      </c>
      <c r="I325" s="23" t="str">
        <f>IF(AND(COUNTIF(A314:A324, "9") &gt; 0, COUNTIF(L314:L324, FALSE) = COUNTIF(A314:A324, "9")), "Non totalisé", "")</f>
        <v/>
      </c>
      <c r="J325" s="102"/>
      <c r="K325" s="103"/>
      <c r="L325" s="98"/>
      <c r="M325" s="104"/>
      <c r="N325" s="43"/>
    </row>
    <row r="326" spans="1:14" s="72" customFormat="1" x14ac:dyDescent="0.2">
      <c r="A326" s="97"/>
      <c r="B326" s="98"/>
      <c r="C326" s="99"/>
      <c r="D326" s="98"/>
      <c r="E326" s="98"/>
      <c r="F326" s="98"/>
      <c r="G326" s="100"/>
      <c r="H326" s="100"/>
      <c r="I326" s="101"/>
      <c r="J326" s="102"/>
      <c r="K326" s="103"/>
      <c r="L326" s="98"/>
      <c r="M326" s="104"/>
      <c r="N326" s="43"/>
    </row>
    <row r="327" spans="1:14" s="72" customFormat="1" x14ac:dyDescent="0.2">
      <c r="A327" s="105" t="s">
        <v>51</v>
      </c>
      <c r="B327" s="106" t="s">
        <v>374</v>
      </c>
      <c r="C327" s="107" t="s">
        <v>375</v>
      </c>
      <c r="D327" s="98"/>
      <c r="E327" s="98"/>
      <c r="F327" s="98"/>
      <c r="G327" s="100"/>
      <c r="H327" s="100"/>
      <c r="I327" s="101"/>
      <c r="J327" s="102"/>
      <c r="K327" s="103"/>
      <c r="L327" s="98"/>
      <c r="M327" s="104"/>
      <c r="N327" s="43"/>
    </row>
    <row r="328" spans="1:14" s="117" customFormat="1" thickBot="1" x14ac:dyDescent="0.25">
      <c r="A328" s="118" t="s">
        <v>54</v>
      </c>
      <c r="B328" s="119" t="s">
        <v>376</v>
      </c>
      <c r="C328" s="120" t="s">
        <v>377</v>
      </c>
      <c r="D328" s="109"/>
      <c r="E328" s="109"/>
      <c r="F328" s="109"/>
      <c r="G328" s="111"/>
      <c r="H328" s="111"/>
      <c r="I328" s="112"/>
      <c r="J328" s="113"/>
      <c r="K328" s="114"/>
      <c r="L328" s="109"/>
      <c r="M328" s="115"/>
      <c r="N328" s="116"/>
    </row>
    <row r="329" spans="1:14" ht="14.25" thickTop="1" thickBot="1" x14ac:dyDescent="0.25">
      <c r="A329" s="121" t="s">
        <v>57</v>
      </c>
      <c r="B329" s="122" t="s">
        <v>378</v>
      </c>
      <c r="C329" s="123" t="s">
        <v>379</v>
      </c>
      <c r="D329" s="122" t="s">
        <v>60</v>
      </c>
      <c r="E329" s="124">
        <v>1</v>
      </c>
      <c r="F329" s="125"/>
      <c r="G329" s="126"/>
      <c r="H329" s="18" t="str">
        <f>IF(ISBLANK(G329), "", IF(ISBLANK(F329), ROUND(E329 * ROUND(G329, 2), 2), ROUND(F329 * ROUND(G329, 2), 2)))</f>
        <v/>
      </c>
      <c r="I329" s="127" t="s">
        <v>44</v>
      </c>
      <c r="J329" s="42">
        <v>0.2</v>
      </c>
      <c r="K329" s="49" t="b">
        <f>IF(AND(COUNTIF(TAUXTVA1:TAUXTVA4, J329) = 0, J329 &lt;&gt; 0), FALSE, IF(ISBLANK(J329), FALSE, TRUE))</f>
        <v>1</v>
      </c>
      <c r="L329" s="50" t="b">
        <f>IF(AND(A329 = "9", OR(I329 = "Variante", I329 = "Option")), FALSE, TRUE)</f>
        <v>1</v>
      </c>
      <c r="M329" s="48">
        <f>IF(AND(L329 = TRUE, K329 = TRUE), J329, "")</f>
        <v>0.2</v>
      </c>
    </row>
    <row r="330" spans="1:14" ht="13.5" thickTop="1" x14ac:dyDescent="0.2">
      <c r="A330" s="121" t="s">
        <v>61</v>
      </c>
    </row>
    <row r="331" spans="1:14" s="117" customFormat="1" ht="12" x14ac:dyDescent="0.2">
      <c r="A331" s="118" t="s">
        <v>62</v>
      </c>
      <c r="B331" s="119" t="s">
        <v>376</v>
      </c>
      <c r="C331" s="120" t="s">
        <v>380</v>
      </c>
      <c r="D331" s="109"/>
      <c r="E331" s="109"/>
      <c r="F331" s="109"/>
      <c r="G331" s="111"/>
      <c r="H331" s="111">
        <f>IF(COUNTIF(L328:L330, FALSE) = COUNTIF(A328:A330, "9"), SUMIF(A328:A330, "9", H328:H330), SUMIF(L328:L330, TRUE, H328:H330))</f>
        <v>0</v>
      </c>
      <c r="I331" s="23" t="str">
        <f>IF(AND(COUNTIF(A328:A330, "9") &gt; 0, COUNTIF(L328:L330, FALSE) = COUNTIF(A328:A330, "9")), "Non totalisé", "")</f>
        <v/>
      </c>
      <c r="J331" s="113"/>
      <c r="K331" s="114"/>
      <c r="L331" s="109"/>
      <c r="M331" s="115"/>
      <c r="N331" s="116"/>
    </row>
    <row r="332" spans="1:14" s="117" customFormat="1" ht="12" x14ac:dyDescent="0.2">
      <c r="A332" s="108"/>
      <c r="B332" s="109"/>
      <c r="C332" s="110"/>
      <c r="D332" s="109"/>
      <c r="E332" s="109"/>
      <c r="F332" s="109"/>
      <c r="G332" s="111"/>
      <c r="H332" s="111"/>
      <c r="I332" s="112"/>
      <c r="J332" s="113"/>
      <c r="K332" s="114"/>
      <c r="L332" s="109"/>
      <c r="M332" s="115"/>
      <c r="N332" s="116"/>
    </row>
    <row r="333" spans="1:14" s="72" customFormat="1" x14ac:dyDescent="0.2">
      <c r="A333" s="105" t="s">
        <v>64</v>
      </c>
      <c r="B333" s="106" t="s">
        <v>374</v>
      </c>
      <c r="C333" s="107" t="s">
        <v>381</v>
      </c>
      <c r="D333" s="98"/>
      <c r="E333" s="98"/>
      <c r="F333" s="98"/>
      <c r="G333" s="100"/>
      <c r="H333" s="100">
        <f>IF(COUNTIF(L327:L332, FALSE) = COUNTIF(A327:A332, "9"), SUMIF(A327:A332, "9", H327:H332), SUMIF(L327:L332, TRUE, H327:H332))</f>
        <v>0</v>
      </c>
      <c r="I333" s="23" t="str">
        <f>IF(AND(COUNTIF(A327:A332, "9") &gt; 0, COUNTIF(L327:L332, FALSE) = COUNTIF(A327:A332, "9")), "Non totalisé", "")</f>
        <v/>
      </c>
      <c r="J333" s="102"/>
      <c r="K333" s="103"/>
      <c r="L333" s="98"/>
      <c r="M333" s="104"/>
      <c r="N333" s="43"/>
    </row>
    <row r="334" spans="1:14" s="72" customFormat="1" x14ac:dyDescent="0.2">
      <c r="A334" s="97"/>
      <c r="B334" s="98"/>
      <c r="C334" s="99"/>
      <c r="D334" s="98"/>
      <c r="E334" s="98"/>
      <c r="F334" s="98"/>
      <c r="G334" s="100"/>
      <c r="H334" s="100"/>
      <c r="I334" s="101"/>
      <c r="J334" s="102"/>
      <c r="K334" s="103"/>
      <c r="L334" s="98"/>
      <c r="M334" s="104"/>
      <c r="N334" s="43"/>
    </row>
    <row r="335" spans="1:14" s="72" customFormat="1" x14ac:dyDescent="0.2">
      <c r="A335" s="105" t="s">
        <v>51</v>
      </c>
      <c r="B335" s="106" t="s">
        <v>382</v>
      </c>
      <c r="C335" s="107" t="s">
        <v>383</v>
      </c>
      <c r="D335" s="98"/>
      <c r="E335" s="98"/>
      <c r="F335" s="98"/>
      <c r="G335" s="100"/>
      <c r="H335" s="100"/>
      <c r="I335" s="101"/>
      <c r="J335" s="102"/>
      <c r="K335" s="103"/>
      <c r="L335" s="98"/>
      <c r="M335" s="104"/>
      <c r="N335" s="43"/>
    </row>
    <row r="336" spans="1:14" s="117" customFormat="1" thickBot="1" x14ac:dyDescent="0.25">
      <c r="A336" s="118" t="s">
        <v>54</v>
      </c>
      <c r="B336" s="119" t="s">
        <v>384</v>
      </c>
      <c r="C336" s="120" t="s">
        <v>385</v>
      </c>
      <c r="D336" s="109"/>
      <c r="E336" s="109"/>
      <c r="F336" s="109"/>
      <c r="G336" s="111"/>
      <c r="H336" s="111"/>
      <c r="I336" s="112"/>
      <c r="J336" s="113"/>
      <c r="K336" s="114"/>
      <c r="L336" s="109"/>
      <c r="M336" s="115"/>
      <c r="N336" s="116"/>
    </row>
    <row r="337" spans="1:14" ht="14.25" thickTop="1" thickBot="1" x14ac:dyDescent="0.25">
      <c r="A337" s="121" t="s">
        <v>57</v>
      </c>
      <c r="B337" s="122" t="s">
        <v>386</v>
      </c>
      <c r="C337" s="123" t="s">
        <v>387</v>
      </c>
      <c r="D337" s="122" t="s">
        <v>60</v>
      </c>
      <c r="E337" s="124">
        <v>1</v>
      </c>
      <c r="F337" s="125"/>
      <c r="G337" s="126"/>
      <c r="H337" s="18" t="str">
        <f>IF(ISBLANK(G337), "", IF(ISBLANK(F337), ROUND(E337 * ROUND(G337, 2), 2), ROUND(F337 * ROUND(G337, 2), 2)))</f>
        <v/>
      </c>
      <c r="I337" s="127" t="s">
        <v>44</v>
      </c>
      <c r="J337" s="42">
        <v>0.2</v>
      </c>
      <c r="K337" s="49" t="b">
        <f>IF(AND(COUNTIF(TAUXTVA1:TAUXTVA4, J337) = 0, J337 &lt;&gt; 0), FALSE, IF(ISBLANK(J337), FALSE, TRUE))</f>
        <v>1</v>
      </c>
      <c r="L337" s="50" t="b">
        <f>IF(AND(A337 = "9", OR(I337 = "Variante", I337 = "Option")), FALSE, TRUE)</f>
        <v>1</v>
      </c>
      <c r="M337" s="48">
        <f>IF(AND(L337 = TRUE, K337 = TRUE), J337, "")</f>
        <v>0.2</v>
      </c>
    </row>
    <row r="338" spans="1:14" ht="13.5" thickTop="1" x14ac:dyDescent="0.2">
      <c r="A338" s="121" t="s">
        <v>61</v>
      </c>
    </row>
    <row r="339" spans="1:14" s="117" customFormat="1" ht="12" x14ac:dyDescent="0.2">
      <c r="A339" s="118" t="s">
        <v>62</v>
      </c>
      <c r="B339" s="119" t="s">
        <v>384</v>
      </c>
      <c r="C339" s="120" t="s">
        <v>388</v>
      </c>
      <c r="D339" s="109"/>
      <c r="E339" s="109"/>
      <c r="F339" s="109"/>
      <c r="G339" s="111"/>
      <c r="H339" s="111">
        <f>IF(COUNTIF(L336:L338, FALSE) = COUNTIF(A336:A338, "9"), SUMIF(A336:A338, "9", H336:H338), SUMIF(L336:L338, TRUE, H336:H338))</f>
        <v>0</v>
      </c>
      <c r="I339" s="23" t="str">
        <f>IF(AND(COUNTIF(A336:A338, "9") &gt; 0, COUNTIF(L336:L338, FALSE) = COUNTIF(A336:A338, "9")), "Non totalisé", "")</f>
        <v/>
      </c>
      <c r="J339" s="113"/>
      <c r="K339" s="114"/>
      <c r="L339" s="109"/>
      <c r="M339" s="115"/>
      <c r="N339" s="116"/>
    </row>
    <row r="340" spans="1:14" s="117" customFormat="1" ht="12" x14ac:dyDescent="0.2">
      <c r="A340" s="108"/>
      <c r="B340" s="109"/>
      <c r="C340" s="110"/>
      <c r="D340" s="109"/>
      <c r="E340" s="109"/>
      <c r="F340" s="109"/>
      <c r="G340" s="111"/>
      <c r="H340" s="111"/>
      <c r="I340" s="112"/>
      <c r="J340" s="113"/>
      <c r="K340" s="114"/>
      <c r="L340" s="109"/>
      <c r="M340" s="115"/>
      <c r="N340" s="116"/>
    </row>
    <row r="341" spans="1:14" s="72" customFormat="1" x14ac:dyDescent="0.2">
      <c r="A341" s="105" t="s">
        <v>64</v>
      </c>
      <c r="B341" s="106" t="s">
        <v>382</v>
      </c>
      <c r="C341" s="107" t="s">
        <v>389</v>
      </c>
      <c r="D341" s="98"/>
      <c r="E341" s="98"/>
      <c r="F341" s="98"/>
      <c r="G341" s="100"/>
      <c r="H341" s="100">
        <f>IF(COUNTIF(L335:L340, FALSE) = COUNTIF(A335:A340, "9"), SUMIF(A335:A340, "9", H335:H340), SUMIF(L335:L340, TRUE, H335:H340))</f>
        <v>0</v>
      </c>
      <c r="I341" s="23" t="str">
        <f>IF(AND(COUNTIF(A335:A340, "9") &gt; 0, COUNTIF(L335:L340, FALSE) = COUNTIF(A335:A340, "9")), "Non totalisé", "")</f>
        <v/>
      </c>
      <c r="J341" s="102"/>
      <c r="K341" s="103"/>
      <c r="L341" s="98"/>
      <c r="M341" s="104"/>
      <c r="N341" s="43"/>
    </row>
    <row r="342" spans="1:14" s="72" customFormat="1" x14ac:dyDescent="0.2">
      <c r="A342" s="97"/>
      <c r="B342" s="98"/>
      <c r="C342" s="99"/>
      <c r="D342" s="98"/>
      <c r="E342" s="98"/>
      <c r="F342" s="98"/>
      <c r="G342" s="100"/>
      <c r="H342" s="100"/>
      <c r="I342" s="101"/>
      <c r="J342" s="102"/>
      <c r="K342" s="103"/>
      <c r="L342" s="98"/>
      <c r="M342" s="104"/>
      <c r="N342" s="43"/>
    </row>
    <row r="343" spans="1:14" s="72" customFormat="1" x14ac:dyDescent="0.2">
      <c r="A343" s="105" t="s">
        <v>51</v>
      </c>
      <c r="B343" s="106" t="s">
        <v>390</v>
      </c>
      <c r="C343" s="107" t="s">
        <v>391</v>
      </c>
      <c r="D343" s="98"/>
      <c r="E343" s="98"/>
      <c r="F343" s="98"/>
      <c r="G343" s="100"/>
      <c r="H343" s="100"/>
      <c r="I343" s="101"/>
      <c r="J343" s="102"/>
      <c r="K343" s="103"/>
      <c r="L343" s="98"/>
      <c r="M343" s="104"/>
      <c r="N343" s="43"/>
    </row>
    <row r="344" spans="1:14" s="117" customFormat="1" thickBot="1" x14ac:dyDescent="0.25">
      <c r="A344" s="118" t="s">
        <v>54</v>
      </c>
      <c r="B344" s="119" t="s">
        <v>392</v>
      </c>
      <c r="C344" s="120" t="s">
        <v>393</v>
      </c>
      <c r="D344" s="109"/>
      <c r="E344" s="109"/>
      <c r="F344" s="109"/>
      <c r="G344" s="111"/>
      <c r="H344" s="111"/>
      <c r="I344" s="112"/>
      <c r="J344" s="113"/>
      <c r="K344" s="114"/>
      <c r="L344" s="109"/>
      <c r="M344" s="115"/>
      <c r="N344" s="116"/>
    </row>
    <row r="345" spans="1:14" ht="14.25" thickTop="1" thickBot="1" x14ac:dyDescent="0.25">
      <c r="A345" s="121" t="s">
        <v>57</v>
      </c>
      <c r="B345" s="122" t="s">
        <v>394</v>
      </c>
      <c r="C345" s="123" t="s">
        <v>395</v>
      </c>
      <c r="D345" s="122" t="s">
        <v>112</v>
      </c>
      <c r="E345" s="128">
        <v>301.85000000000002</v>
      </c>
      <c r="F345" s="125"/>
      <c r="G345" s="126"/>
      <c r="H345" s="18" t="str">
        <f>IF(ISBLANK(G345), "", IF(ISBLANK(F345), ROUND(E345 * ROUND(G345, 2), 2), ROUND(F345 * ROUND(G345, 2), 2)))</f>
        <v/>
      </c>
      <c r="I345" s="127" t="s">
        <v>44</v>
      </c>
      <c r="J345" s="42">
        <v>0.2</v>
      </c>
      <c r="K345" s="49" t="b">
        <f>IF(AND(COUNTIF(TAUXTVA1:TAUXTVA4, J345) = 0, J345 &lt;&gt; 0), FALSE, IF(ISBLANK(J345), FALSE, TRUE))</f>
        <v>1</v>
      </c>
      <c r="L345" s="50" t="b">
        <f>IF(AND(A345 = "9", OR(I345 = "Variante", I345 = "Option")), FALSE, TRUE)</f>
        <v>1</v>
      </c>
      <c r="M345" s="48">
        <f>IF(AND(L345 = TRUE, K345 = TRUE), J345, "")</f>
        <v>0.2</v>
      </c>
    </row>
    <row r="346" spans="1:14" ht="14.25" thickTop="1" thickBot="1" x14ac:dyDescent="0.25">
      <c r="A346" s="121" t="s">
        <v>61</v>
      </c>
    </row>
    <row r="347" spans="1:14" ht="14.25" thickTop="1" thickBot="1" x14ac:dyDescent="0.25">
      <c r="A347" s="121" t="s">
        <v>57</v>
      </c>
      <c r="B347" s="122" t="s">
        <v>396</v>
      </c>
      <c r="C347" s="123" t="s">
        <v>397</v>
      </c>
      <c r="D347" s="122" t="s">
        <v>137</v>
      </c>
      <c r="E347" s="128">
        <v>17.52</v>
      </c>
      <c r="F347" s="125"/>
      <c r="G347" s="126"/>
      <c r="H347" s="18" t="str">
        <f>IF(ISBLANK(G347), "", IF(ISBLANK(F347), ROUND(E347 * ROUND(G347, 2), 2), ROUND(F347 * ROUND(G347, 2), 2)))</f>
        <v/>
      </c>
      <c r="I347" s="127" t="s">
        <v>44</v>
      </c>
      <c r="J347" s="42">
        <v>0.2</v>
      </c>
      <c r="K347" s="49" t="b">
        <f>IF(AND(COUNTIF(TAUXTVA1:TAUXTVA4, J347) = 0, J347 &lt;&gt; 0), FALSE, IF(ISBLANK(J347), FALSE, TRUE))</f>
        <v>1</v>
      </c>
      <c r="L347" s="50" t="b">
        <f>IF(AND(A347 = "9", OR(I347 = "Variante", I347 = "Option")), FALSE, TRUE)</f>
        <v>1</v>
      </c>
      <c r="M347" s="48">
        <f>IF(AND(L347 = TRUE, K347 = TRUE), J347, "")</f>
        <v>0.2</v>
      </c>
    </row>
    <row r="348" spans="1:14" ht="14.25" thickTop="1" thickBot="1" x14ac:dyDescent="0.25">
      <c r="A348" s="121" t="s">
        <v>61</v>
      </c>
    </row>
    <row r="349" spans="1:14" ht="14.25" thickTop="1" thickBot="1" x14ac:dyDescent="0.25">
      <c r="A349" s="121" t="s">
        <v>57</v>
      </c>
      <c r="B349" s="122" t="s">
        <v>398</v>
      </c>
      <c r="C349" s="123" t="s">
        <v>399</v>
      </c>
      <c r="D349" s="122" t="s">
        <v>137</v>
      </c>
      <c r="E349" s="128">
        <v>6.12</v>
      </c>
      <c r="F349" s="125"/>
      <c r="G349" s="126"/>
      <c r="H349" s="18" t="str">
        <f>IF(ISBLANK(G349), "", IF(ISBLANK(F349), ROUND(E349 * ROUND(G349, 2), 2), ROUND(F349 * ROUND(G349, 2), 2)))</f>
        <v/>
      </c>
      <c r="I349" s="127" t="s">
        <v>44</v>
      </c>
      <c r="J349" s="42">
        <v>0.2</v>
      </c>
      <c r="K349" s="49" t="b">
        <f>IF(AND(COUNTIF(TAUXTVA1:TAUXTVA4, J349) = 0, J349 &lt;&gt; 0), FALSE, IF(ISBLANK(J349), FALSE, TRUE))</f>
        <v>1</v>
      </c>
      <c r="L349" s="50" t="b">
        <f>IF(AND(A349 = "9", OR(I349 = "Variante", I349 = "Option")), FALSE, TRUE)</f>
        <v>1</v>
      </c>
      <c r="M349" s="48">
        <f>IF(AND(L349 = TRUE, K349 = TRUE), J349, "")</f>
        <v>0.2</v>
      </c>
    </row>
    <row r="350" spans="1:14" ht="14.25" thickTop="1" thickBot="1" x14ac:dyDescent="0.25">
      <c r="A350" s="121" t="s">
        <v>61</v>
      </c>
    </row>
    <row r="351" spans="1:14" ht="14.25" thickTop="1" thickBot="1" x14ac:dyDescent="0.25">
      <c r="A351" s="121" t="s">
        <v>57</v>
      </c>
      <c r="B351" s="122" t="s">
        <v>400</v>
      </c>
      <c r="C351" s="123" t="s">
        <v>401</v>
      </c>
      <c r="D351" s="122" t="s">
        <v>112</v>
      </c>
      <c r="E351" s="128">
        <v>2</v>
      </c>
      <c r="F351" s="125"/>
      <c r="G351" s="126"/>
      <c r="H351" s="18" t="str">
        <f>IF(ISBLANK(G351), "", IF(ISBLANK(F351), ROUND(E351 * ROUND(G351, 2), 2), ROUND(F351 * ROUND(G351, 2), 2)))</f>
        <v/>
      </c>
      <c r="I351" s="127" t="s">
        <v>44</v>
      </c>
      <c r="J351" s="42">
        <v>0.2</v>
      </c>
      <c r="K351" s="49" t="b">
        <f>IF(AND(COUNTIF(TAUXTVA1:TAUXTVA4, J351) = 0, J351 &lt;&gt; 0), FALSE, IF(ISBLANK(J351), FALSE, TRUE))</f>
        <v>1</v>
      </c>
      <c r="L351" s="50" t="b">
        <f>IF(AND(A351 = "9", OR(I351 = "Variante", I351 = "Option")), FALSE, TRUE)</f>
        <v>1</v>
      </c>
      <c r="M351" s="48">
        <f>IF(AND(L351 = TRUE, K351 = TRUE), J351, "")</f>
        <v>0.2</v>
      </c>
    </row>
    <row r="352" spans="1:14" ht="13.5" thickTop="1" x14ac:dyDescent="0.2">
      <c r="A352" s="121" t="s">
        <v>61</v>
      </c>
    </row>
    <row r="353" spans="1:14" s="117" customFormat="1" ht="24" x14ac:dyDescent="0.2">
      <c r="A353" s="118" t="s">
        <v>62</v>
      </c>
      <c r="B353" s="119" t="s">
        <v>392</v>
      </c>
      <c r="C353" s="120" t="s">
        <v>402</v>
      </c>
      <c r="D353" s="109"/>
      <c r="E353" s="109"/>
      <c r="F353" s="109"/>
      <c r="G353" s="111"/>
      <c r="H353" s="111">
        <f>IF(COUNTIF(L344:L352, FALSE) = COUNTIF(A344:A352, "9"), SUMIF(A344:A352, "9", H344:H352), SUMIF(L344:L352, TRUE, H344:H352))</f>
        <v>0</v>
      </c>
      <c r="I353" s="23" t="str">
        <f>IF(AND(COUNTIF(A344:A352, "9") &gt; 0, COUNTIF(L344:L352, FALSE) = COUNTIF(A344:A352, "9")), "Non totalisé", "")</f>
        <v/>
      </c>
      <c r="J353" s="113"/>
      <c r="K353" s="114"/>
      <c r="L353" s="109"/>
      <c r="M353" s="115"/>
      <c r="N353" s="116"/>
    </row>
    <row r="354" spans="1:14" s="117" customFormat="1" ht="12" x14ac:dyDescent="0.2">
      <c r="A354" s="108"/>
      <c r="B354" s="109"/>
      <c r="C354" s="110"/>
      <c r="D354" s="109"/>
      <c r="E354" s="109"/>
      <c r="F354" s="109"/>
      <c r="G354" s="111"/>
      <c r="H354" s="111"/>
      <c r="I354" s="112"/>
      <c r="J354" s="113"/>
      <c r="K354" s="114"/>
      <c r="L354" s="109"/>
      <c r="M354" s="115"/>
      <c r="N354" s="116"/>
    </row>
    <row r="355" spans="1:14" s="72" customFormat="1" x14ac:dyDescent="0.2">
      <c r="A355" s="105" t="s">
        <v>64</v>
      </c>
      <c r="B355" s="106" t="s">
        <v>390</v>
      </c>
      <c r="C355" s="107" t="s">
        <v>403</v>
      </c>
      <c r="D355" s="98"/>
      <c r="E355" s="98"/>
      <c r="F355" s="98"/>
      <c r="G355" s="100"/>
      <c r="H355" s="100">
        <f>IF(COUNTIF(L343:L354, FALSE) = COUNTIF(A343:A354, "9"), SUMIF(A343:A354, "9", H343:H354), SUMIF(L343:L354, TRUE, H343:H354))</f>
        <v>0</v>
      </c>
      <c r="I355" s="23" t="str">
        <f>IF(AND(COUNTIF(A343:A354, "9") &gt; 0, COUNTIF(L343:L354, FALSE) = COUNTIF(A343:A354, "9")), "Non totalisé", "")</f>
        <v/>
      </c>
      <c r="J355" s="102"/>
      <c r="K355" s="103"/>
      <c r="L355" s="98"/>
      <c r="M355" s="104"/>
      <c r="N355" s="43"/>
    </row>
    <row r="356" spans="1:14" s="72" customFormat="1" x14ac:dyDescent="0.2">
      <c r="A356" s="97"/>
      <c r="B356" s="98"/>
      <c r="C356" s="99"/>
      <c r="D356" s="98"/>
      <c r="E356" s="98"/>
      <c r="F356" s="98"/>
      <c r="G356" s="100"/>
      <c r="H356" s="100"/>
      <c r="I356" s="101"/>
      <c r="J356" s="102"/>
      <c r="K356" s="103"/>
      <c r="L356" s="98"/>
      <c r="M356" s="104"/>
      <c r="N356" s="43"/>
    </row>
    <row r="357" spans="1:14" s="72" customFormat="1" x14ac:dyDescent="0.2">
      <c r="A357" s="105" t="s">
        <v>51</v>
      </c>
      <c r="B357" s="106" t="s">
        <v>404</v>
      </c>
      <c r="C357" s="107" t="s">
        <v>405</v>
      </c>
      <c r="D357" s="98"/>
      <c r="E357" s="98"/>
      <c r="F357" s="98"/>
      <c r="G357" s="100"/>
      <c r="H357" s="100"/>
      <c r="I357" s="101"/>
      <c r="J357" s="102"/>
      <c r="K357" s="103"/>
      <c r="L357" s="98"/>
      <c r="M357" s="104"/>
      <c r="N357" s="43"/>
    </row>
    <row r="358" spans="1:14" s="117" customFormat="1" thickBot="1" x14ac:dyDescent="0.25">
      <c r="A358" s="118" t="s">
        <v>54</v>
      </c>
      <c r="B358" s="119" t="s">
        <v>406</v>
      </c>
      <c r="C358" s="120" t="s">
        <v>407</v>
      </c>
      <c r="D358" s="109"/>
      <c r="E358" s="109"/>
      <c r="F358" s="109"/>
      <c r="G358" s="111"/>
      <c r="H358" s="111"/>
      <c r="I358" s="112"/>
      <c r="J358" s="113"/>
      <c r="K358" s="114"/>
      <c r="L358" s="109"/>
      <c r="M358" s="115"/>
      <c r="N358" s="116"/>
    </row>
    <row r="359" spans="1:14" ht="14.25" thickTop="1" thickBot="1" x14ac:dyDescent="0.25">
      <c r="A359" s="121" t="s">
        <v>57</v>
      </c>
      <c r="B359" s="122" t="s">
        <v>408</v>
      </c>
      <c r="C359" s="123" t="s">
        <v>409</v>
      </c>
      <c r="D359" s="122" t="s">
        <v>112</v>
      </c>
      <c r="E359" s="128">
        <v>141.74</v>
      </c>
      <c r="F359" s="125"/>
      <c r="G359" s="126"/>
      <c r="H359" s="18" t="str">
        <f>IF(ISBLANK(G359), "", IF(ISBLANK(F359), ROUND(E359 * ROUND(G359, 2), 2), ROUND(F359 * ROUND(G359, 2), 2)))</f>
        <v/>
      </c>
      <c r="I359" s="127" t="s">
        <v>44</v>
      </c>
      <c r="J359" s="42">
        <v>0.2</v>
      </c>
      <c r="K359" s="49" t="b">
        <f>IF(AND(COUNTIF(TAUXTVA1:TAUXTVA4, J359) = 0, J359 &lt;&gt; 0), FALSE, IF(ISBLANK(J359), FALSE, TRUE))</f>
        <v>1</v>
      </c>
      <c r="L359" s="50" t="b">
        <f>IF(AND(A359 = "9", OR(I359 = "Variante", I359 = "Option")), FALSE, TRUE)</f>
        <v>1</v>
      </c>
      <c r="M359" s="48">
        <f>IF(AND(L359 = TRUE, K359 = TRUE), J359, "")</f>
        <v>0.2</v>
      </c>
    </row>
    <row r="360" spans="1:14" ht="34.5" thickTop="1" x14ac:dyDescent="0.2">
      <c r="A360" s="121" t="s">
        <v>93</v>
      </c>
      <c r="C360" s="123" t="s">
        <v>410</v>
      </c>
    </row>
    <row r="361" spans="1:14" x14ac:dyDescent="0.2">
      <c r="A361" s="121" t="s">
        <v>61</v>
      </c>
    </row>
    <row r="362" spans="1:14" s="117" customFormat="1" ht="12" x14ac:dyDescent="0.2">
      <c r="A362" s="118" t="s">
        <v>62</v>
      </c>
      <c r="B362" s="119" t="s">
        <v>406</v>
      </c>
      <c r="C362" s="120" t="s">
        <v>411</v>
      </c>
      <c r="D362" s="109"/>
      <c r="E362" s="109"/>
      <c r="F362" s="109"/>
      <c r="G362" s="111"/>
      <c r="H362" s="111">
        <f>IF(COUNTIF(L358:L361, FALSE) = COUNTIF(A358:A361, "9"), SUMIF(A358:A361, "9", H358:H361), SUMIF(L358:L361, TRUE, H358:H361))</f>
        <v>0</v>
      </c>
      <c r="I362" s="23" t="str">
        <f>IF(AND(COUNTIF(A358:A361, "9") &gt; 0, COUNTIF(L358:L361, FALSE) = COUNTIF(A358:A361, "9")), "Non totalisé", "")</f>
        <v/>
      </c>
      <c r="J362" s="113"/>
      <c r="K362" s="114"/>
      <c r="L362" s="109"/>
      <c r="M362" s="115"/>
      <c r="N362" s="116"/>
    </row>
    <row r="363" spans="1:14" s="117" customFormat="1" ht="12" x14ac:dyDescent="0.2">
      <c r="A363" s="108"/>
      <c r="B363" s="109"/>
      <c r="C363" s="110"/>
      <c r="D363" s="109"/>
      <c r="E363" s="109"/>
      <c r="F363" s="109"/>
      <c r="G363" s="111"/>
      <c r="H363" s="111"/>
      <c r="I363" s="112"/>
      <c r="J363" s="113"/>
      <c r="K363" s="114"/>
      <c r="L363" s="109"/>
      <c r="M363" s="115"/>
      <c r="N363" s="116"/>
    </row>
    <row r="364" spans="1:14" s="72" customFormat="1" x14ac:dyDescent="0.2">
      <c r="A364" s="105" t="s">
        <v>64</v>
      </c>
      <c r="B364" s="106" t="s">
        <v>404</v>
      </c>
      <c r="C364" s="107" t="s">
        <v>412</v>
      </c>
      <c r="D364" s="98"/>
      <c r="E364" s="98"/>
      <c r="F364" s="98"/>
      <c r="G364" s="100"/>
      <c r="H364" s="100">
        <f>IF(COUNTIF(L357:L363, FALSE) = COUNTIF(A357:A363, "9"), SUMIF(A357:A363, "9", H357:H363), SUMIF(L357:L363, TRUE, H357:H363))</f>
        <v>0</v>
      </c>
      <c r="I364" s="23" t="str">
        <f>IF(AND(COUNTIF(A357:A363, "9") &gt; 0, COUNTIF(L357:L363, FALSE) = COUNTIF(A357:A363, "9")), "Non totalisé", "")</f>
        <v/>
      </c>
      <c r="J364" s="102"/>
      <c r="K364" s="103"/>
      <c r="L364" s="98"/>
      <c r="M364" s="104"/>
      <c r="N364" s="43"/>
    </row>
    <row r="365" spans="1:14" s="72" customFormat="1" x14ac:dyDescent="0.2">
      <c r="A365" s="97"/>
      <c r="B365" s="98"/>
      <c r="C365" s="99"/>
      <c r="D365" s="98"/>
      <c r="E365" s="98"/>
      <c r="F365" s="98"/>
      <c r="G365" s="100"/>
      <c r="H365" s="100"/>
      <c r="I365" s="101"/>
      <c r="J365" s="102"/>
      <c r="K365" s="103"/>
      <c r="L365" s="98"/>
      <c r="M365" s="104"/>
      <c r="N365" s="43"/>
    </row>
    <row r="366" spans="1:14" s="72" customFormat="1" x14ac:dyDescent="0.2">
      <c r="A366" s="105" t="s">
        <v>83</v>
      </c>
      <c r="B366" s="106" t="s">
        <v>345</v>
      </c>
      <c r="C366" s="107" t="s">
        <v>413</v>
      </c>
      <c r="D366" s="98"/>
      <c r="E366" s="98"/>
      <c r="F366" s="98"/>
      <c r="G366" s="100"/>
      <c r="H366" s="100">
        <f>IF(COUNTIF(L300:L365, FALSE) = COUNTIF(A300:A365, "9"), SUMIF(A300:A365, "9", H300:H365), SUMIF(L300:L365, TRUE, H300:H365))</f>
        <v>0</v>
      </c>
      <c r="I366" s="23" t="str">
        <f>IF(AND(COUNTIF(A300:A365, "9") &gt; 0, COUNTIF(L300:L365, FALSE) = COUNTIF(A300:A365, "9")), "Non totalisé", "")</f>
        <v/>
      </c>
      <c r="J366" s="102"/>
      <c r="K366" s="103"/>
      <c r="L366" s="98"/>
      <c r="M366" s="104"/>
      <c r="N366" s="43"/>
    </row>
    <row r="367" spans="1:14" s="72" customFormat="1" x14ac:dyDescent="0.2">
      <c r="A367" s="97"/>
      <c r="B367" s="98"/>
      <c r="C367" s="99"/>
      <c r="D367" s="98"/>
      <c r="E367" s="98"/>
      <c r="F367" s="98"/>
      <c r="G367" s="100"/>
      <c r="H367" s="100"/>
      <c r="I367" s="101"/>
      <c r="J367" s="102"/>
      <c r="K367" s="103"/>
      <c r="L367" s="98"/>
      <c r="M367" s="104"/>
      <c r="N367" s="43"/>
    </row>
    <row r="368" spans="1:14" s="87" customFormat="1" x14ac:dyDescent="0.2">
      <c r="A368" s="94" t="s">
        <v>48</v>
      </c>
      <c r="B368" s="95" t="s">
        <v>414</v>
      </c>
      <c r="C368" s="96" t="s">
        <v>415</v>
      </c>
      <c r="D368" s="88"/>
      <c r="E368" s="88"/>
      <c r="F368" s="88"/>
      <c r="G368" s="89"/>
      <c r="H368" s="89"/>
      <c r="I368" s="90"/>
      <c r="J368" s="91"/>
      <c r="K368" s="92"/>
      <c r="L368" s="88"/>
      <c r="M368" s="93"/>
      <c r="N368" s="86"/>
    </row>
    <row r="369" spans="1:14" s="72" customFormat="1" x14ac:dyDescent="0.2">
      <c r="A369" s="105" t="s">
        <v>51</v>
      </c>
      <c r="B369" s="106" t="s">
        <v>416</v>
      </c>
      <c r="C369" s="107" t="s">
        <v>76</v>
      </c>
      <c r="D369" s="98"/>
      <c r="E369" s="98"/>
      <c r="F369" s="98"/>
      <c r="G369" s="100"/>
      <c r="H369" s="100"/>
      <c r="I369" s="101"/>
      <c r="J369" s="102"/>
      <c r="K369" s="103"/>
      <c r="L369" s="98"/>
      <c r="M369" s="104"/>
      <c r="N369" s="43"/>
    </row>
    <row r="370" spans="1:14" s="117" customFormat="1" thickBot="1" x14ac:dyDescent="0.25">
      <c r="A370" s="118" t="s">
        <v>54</v>
      </c>
      <c r="B370" s="119" t="s">
        <v>417</v>
      </c>
      <c r="C370" s="120" t="s">
        <v>418</v>
      </c>
      <c r="D370" s="109"/>
      <c r="E370" s="109"/>
      <c r="F370" s="109"/>
      <c r="G370" s="111"/>
      <c r="H370" s="111"/>
      <c r="I370" s="112"/>
      <c r="J370" s="113"/>
      <c r="K370" s="114"/>
      <c r="L370" s="109"/>
      <c r="M370" s="115"/>
      <c r="N370" s="116"/>
    </row>
    <row r="371" spans="1:14" ht="14.25" thickTop="1" thickBot="1" x14ac:dyDescent="0.25">
      <c r="A371" s="121" t="s">
        <v>57</v>
      </c>
      <c r="B371" s="122" t="s">
        <v>419</v>
      </c>
      <c r="C371" s="123" t="s">
        <v>420</v>
      </c>
      <c r="D371" s="122" t="s">
        <v>60</v>
      </c>
      <c r="E371" s="124">
        <v>1</v>
      </c>
      <c r="F371" s="125"/>
      <c r="G371" s="126"/>
      <c r="H371" s="18" t="str">
        <f>IF(ISBLANK(G371), "", IF(ISBLANK(F371), ROUND(E371 * ROUND(G371, 2), 2), ROUND(F371 * ROUND(G371, 2), 2)))</f>
        <v/>
      </c>
      <c r="I371" s="127" t="s">
        <v>44</v>
      </c>
      <c r="J371" s="42">
        <v>0.2</v>
      </c>
      <c r="K371" s="49" t="b">
        <f>IF(AND(COUNTIF(TAUXTVA1:TAUXTVA4, J371) = 0, J371 &lt;&gt; 0), FALSE, IF(ISBLANK(J371), FALSE, TRUE))</f>
        <v>1</v>
      </c>
      <c r="L371" s="50" t="b">
        <f>IF(AND(A371 = "9", OR(I371 = "Variante", I371 = "Option")), FALSE, TRUE)</f>
        <v>1</v>
      </c>
      <c r="M371" s="48">
        <f>IF(AND(L371 = TRUE, K371 = TRUE), J371, "")</f>
        <v>0.2</v>
      </c>
    </row>
    <row r="372" spans="1:14" ht="13.5" thickTop="1" x14ac:dyDescent="0.2">
      <c r="A372" s="121" t="s">
        <v>61</v>
      </c>
    </row>
    <row r="373" spans="1:14" s="117" customFormat="1" ht="12" x14ac:dyDescent="0.2">
      <c r="A373" s="118" t="s">
        <v>62</v>
      </c>
      <c r="B373" s="119" t="s">
        <v>417</v>
      </c>
      <c r="C373" s="120" t="s">
        <v>421</v>
      </c>
      <c r="D373" s="109"/>
      <c r="E373" s="109"/>
      <c r="F373" s="109"/>
      <c r="G373" s="111"/>
      <c r="H373" s="111">
        <f>IF(COUNTIF(L370:L372, FALSE) = COUNTIF(A370:A372, "9"), SUMIF(A370:A372, "9", H370:H372), SUMIF(L370:L372, TRUE, H370:H372))</f>
        <v>0</v>
      </c>
      <c r="I373" s="23" t="str">
        <f>IF(AND(COUNTIF(A370:A372, "9") &gt; 0, COUNTIF(L370:L372, FALSE) = COUNTIF(A370:A372, "9")), "Non totalisé", "")</f>
        <v/>
      </c>
      <c r="J373" s="113"/>
      <c r="K373" s="114"/>
      <c r="L373" s="109"/>
      <c r="M373" s="115"/>
      <c r="N373" s="116"/>
    </row>
    <row r="374" spans="1:14" s="117" customFormat="1" ht="12" x14ac:dyDescent="0.2">
      <c r="A374" s="108"/>
      <c r="B374" s="109"/>
      <c r="C374" s="110"/>
      <c r="D374" s="109"/>
      <c r="E374" s="109"/>
      <c r="F374" s="109"/>
      <c r="G374" s="111"/>
      <c r="H374" s="111"/>
      <c r="I374" s="112"/>
      <c r="J374" s="113"/>
      <c r="K374" s="114"/>
      <c r="L374" s="109"/>
      <c r="M374" s="115"/>
      <c r="N374" s="116"/>
    </row>
    <row r="375" spans="1:14" s="72" customFormat="1" x14ac:dyDescent="0.2">
      <c r="A375" s="105" t="s">
        <v>64</v>
      </c>
      <c r="B375" s="106" t="s">
        <v>416</v>
      </c>
      <c r="C375" s="107" t="s">
        <v>82</v>
      </c>
      <c r="D375" s="98"/>
      <c r="E375" s="98"/>
      <c r="F375" s="98"/>
      <c r="G375" s="100"/>
      <c r="H375" s="100">
        <f>IF(COUNTIF(L369:L374, FALSE) = COUNTIF(A369:A374, "9"), SUMIF(A369:A374, "9", H369:H374), SUMIF(L369:L374, TRUE, H369:H374))</f>
        <v>0</v>
      </c>
      <c r="I375" s="23" t="str">
        <f>IF(AND(COUNTIF(A369:A374, "9") &gt; 0, COUNTIF(L369:L374, FALSE) = COUNTIF(A369:A374, "9")), "Non totalisé", "")</f>
        <v/>
      </c>
      <c r="J375" s="102"/>
      <c r="K375" s="103"/>
      <c r="L375" s="98"/>
      <c r="M375" s="104"/>
      <c r="N375" s="43"/>
    </row>
    <row r="376" spans="1:14" s="72" customFormat="1" x14ac:dyDescent="0.2">
      <c r="A376" s="97"/>
      <c r="B376" s="98"/>
      <c r="C376" s="99"/>
      <c r="D376" s="98"/>
      <c r="E376" s="98"/>
      <c r="F376" s="98"/>
      <c r="G376" s="100"/>
      <c r="H376" s="100"/>
      <c r="I376" s="101"/>
      <c r="J376" s="102"/>
      <c r="K376" s="103"/>
      <c r="L376" s="98"/>
      <c r="M376" s="104"/>
      <c r="N376" s="43"/>
    </row>
    <row r="377" spans="1:14" s="72" customFormat="1" x14ac:dyDescent="0.2">
      <c r="A377" s="105" t="s">
        <v>83</v>
      </c>
      <c r="B377" s="106" t="s">
        <v>414</v>
      </c>
      <c r="C377" s="107" t="s">
        <v>422</v>
      </c>
      <c r="D377" s="98"/>
      <c r="E377" s="98"/>
      <c r="F377" s="98"/>
      <c r="G377" s="100"/>
      <c r="H377" s="100">
        <f>IF(COUNTIF(L368:L376, FALSE) = COUNTIF(A368:A376, "9"), SUMIF(A368:A376, "9", H368:H376), SUMIF(L368:L376, TRUE, H368:H376))</f>
        <v>0</v>
      </c>
      <c r="I377" s="23" t="str">
        <f>IF(AND(COUNTIF(A368:A376, "9") &gt; 0, COUNTIF(L368:L376, FALSE) = COUNTIF(A368:A376, "9")), "Non totalisé", "")</f>
        <v/>
      </c>
      <c r="J377" s="102"/>
      <c r="K377" s="103"/>
      <c r="L377" s="98"/>
      <c r="M377" s="104"/>
      <c r="N377" s="43"/>
    </row>
    <row r="378" spans="1:14" s="72" customFormat="1" x14ac:dyDescent="0.2">
      <c r="A378" s="97"/>
      <c r="B378" s="98"/>
      <c r="C378" s="99"/>
      <c r="D378" s="98"/>
      <c r="E378" s="98"/>
      <c r="F378" s="98"/>
      <c r="G378" s="100"/>
      <c r="H378" s="100"/>
      <c r="I378" s="101"/>
      <c r="J378" s="102"/>
      <c r="K378" s="103"/>
      <c r="L378" s="98"/>
      <c r="M378" s="104"/>
      <c r="N378" s="43"/>
    </row>
    <row r="379" spans="1:14" s="87" customFormat="1" ht="13.5" thickBot="1" x14ac:dyDescent="0.25">
      <c r="A379" s="94" t="s">
        <v>48</v>
      </c>
      <c r="B379" s="95" t="s">
        <v>423</v>
      </c>
      <c r="C379" s="96" t="s">
        <v>424</v>
      </c>
      <c r="D379" s="88"/>
      <c r="E379" s="88"/>
      <c r="F379" s="88"/>
      <c r="G379" s="89"/>
      <c r="H379" s="89"/>
      <c r="I379" s="90"/>
      <c r="J379" s="91"/>
      <c r="K379" s="92"/>
      <c r="L379" s="88"/>
      <c r="M379" s="93"/>
      <c r="N379" s="86"/>
    </row>
    <row r="380" spans="1:14" ht="14.25" thickTop="1" thickBot="1" x14ac:dyDescent="0.25">
      <c r="A380" s="121" t="s">
        <v>57</v>
      </c>
      <c r="B380" s="122" t="s">
        <v>44</v>
      </c>
      <c r="C380" s="123" t="s">
        <v>425</v>
      </c>
      <c r="D380" s="122" t="s">
        <v>60</v>
      </c>
      <c r="E380" s="124">
        <v>2</v>
      </c>
      <c r="F380" s="125"/>
      <c r="G380" s="126"/>
      <c r="H380" s="18" t="str">
        <f>IF(ISBLANK(G380), "", IF(ISBLANK(F380), ROUND(E380 * ROUND(G380, 2), 2), ROUND(F380 * ROUND(G380, 2), 2)))</f>
        <v/>
      </c>
      <c r="I380" s="127" t="s">
        <v>44</v>
      </c>
      <c r="J380" s="42">
        <v>0.2</v>
      </c>
      <c r="K380" s="49" t="b">
        <f>IF(AND(COUNTIF(TAUXTVA1:TAUXTVA4, J380) = 0, J380 &lt;&gt; 0), FALSE, IF(ISBLANK(J380), FALSE, TRUE))</f>
        <v>1</v>
      </c>
      <c r="L380" s="50" t="b">
        <f>IF(AND(A380 = "9", OR(I380 = "Variante", I380 = "Option")), FALSE, TRUE)</f>
        <v>1</v>
      </c>
      <c r="M380" s="48">
        <f>IF(AND(L380 = TRUE, K380 = TRUE), J380, "")</f>
        <v>0.2</v>
      </c>
    </row>
    <row r="381" spans="1:14" ht="13.5" thickTop="1" x14ac:dyDescent="0.2">
      <c r="A381" s="121" t="s">
        <v>61</v>
      </c>
    </row>
    <row r="382" spans="1:14" s="72" customFormat="1" ht="13.5" thickBot="1" x14ac:dyDescent="0.25">
      <c r="A382" s="105" t="s">
        <v>51</v>
      </c>
      <c r="B382" s="106" t="s">
        <v>426</v>
      </c>
      <c r="C382" s="107" t="s">
        <v>427</v>
      </c>
      <c r="D382" s="98"/>
      <c r="E382" s="98"/>
      <c r="F382" s="98"/>
      <c r="G382" s="100"/>
      <c r="H382" s="100"/>
      <c r="I382" s="101"/>
      <c r="J382" s="102"/>
      <c r="K382" s="103"/>
      <c r="L382" s="98"/>
      <c r="M382" s="104"/>
      <c r="N382" s="43"/>
    </row>
    <row r="383" spans="1:14" ht="14.25" thickTop="1" thickBot="1" x14ac:dyDescent="0.25">
      <c r="A383" s="121" t="s">
        <v>57</v>
      </c>
      <c r="B383" s="122" t="s">
        <v>428</v>
      </c>
      <c r="C383" s="123" t="s">
        <v>429</v>
      </c>
      <c r="D383" s="122" t="s">
        <v>430</v>
      </c>
      <c r="E383" s="124">
        <v>1</v>
      </c>
      <c r="F383" s="125"/>
      <c r="G383" s="126"/>
      <c r="H383" s="18" t="str">
        <f>IF(ISBLANK(G383), "", IF(ISBLANK(F383), ROUND(E383 * ROUND(G383, 2), 2), ROUND(F383 * ROUND(G383, 2), 2)))</f>
        <v/>
      </c>
      <c r="I383" s="127" t="s">
        <v>44</v>
      </c>
      <c r="J383" s="42">
        <v>0.2</v>
      </c>
      <c r="K383" s="49" t="b">
        <f>IF(AND(COUNTIF(TAUXTVA1:TAUXTVA4, J383) = 0, J383 &lt;&gt; 0), FALSE, IF(ISBLANK(J383), FALSE, TRUE))</f>
        <v>1</v>
      </c>
      <c r="L383" s="50" t="b">
        <f>IF(AND(A383 = "9", OR(I383 = "Variante", I383 = "Option")), FALSE, TRUE)</f>
        <v>1</v>
      </c>
      <c r="M383" s="48">
        <f>IF(AND(L383 = TRUE, K383 = TRUE), J383, "")</f>
        <v>0.2</v>
      </c>
    </row>
    <row r="384" spans="1:14" ht="13.5" thickTop="1" x14ac:dyDescent="0.2">
      <c r="A384" s="121" t="s">
        <v>61</v>
      </c>
    </row>
    <row r="385" spans="1:14" s="72" customFormat="1" x14ac:dyDescent="0.2">
      <c r="A385" s="105" t="s">
        <v>64</v>
      </c>
      <c r="B385" s="106" t="s">
        <v>426</v>
      </c>
      <c r="C385" s="107" t="s">
        <v>431</v>
      </c>
      <c r="D385" s="98"/>
      <c r="E385" s="98"/>
      <c r="F385" s="98"/>
      <c r="G385" s="100"/>
      <c r="H385" s="100">
        <f>IF(COUNTIF(L382:L384, FALSE) = COUNTIF(A382:A384, "9"), SUMIF(A382:A384, "9", H382:H384), SUMIF(L382:L384, TRUE, H382:H384))</f>
        <v>0</v>
      </c>
      <c r="I385" s="23" t="str">
        <f>IF(AND(COUNTIF(A382:A384, "9") &gt; 0, COUNTIF(L382:L384, FALSE) = COUNTIF(A382:A384, "9")), "Non totalisé", "")</f>
        <v/>
      </c>
      <c r="J385" s="102"/>
      <c r="K385" s="103"/>
      <c r="L385" s="98"/>
      <c r="M385" s="104"/>
      <c r="N385" s="43"/>
    </row>
    <row r="386" spans="1:14" s="72" customFormat="1" x14ac:dyDescent="0.2">
      <c r="A386" s="97"/>
      <c r="B386" s="98"/>
      <c r="C386" s="99"/>
      <c r="D386" s="98"/>
      <c r="E386" s="98"/>
      <c r="F386" s="98"/>
      <c r="G386" s="100"/>
      <c r="H386" s="100"/>
      <c r="I386" s="101"/>
      <c r="J386" s="102"/>
      <c r="K386" s="103"/>
      <c r="L386" s="98"/>
      <c r="M386" s="104"/>
      <c r="N386" s="43"/>
    </row>
    <row r="387" spans="1:14" s="72" customFormat="1" x14ac:dyDescent="0.2">
      <c r="A387" s="105" t="s">
        <v>83</v>
      </c>
      <c r="B387" s="106" t="s">
        <v>423</v>
      </c>
      <c r="C387" s="107" t="s">
        <v>432</v>
      </c>
      <c r="D387" s="98"/>
      <c r="E387" s="98"/>
      <c r="F387" s="98"/>
      <c r="G387" s="100"/>
      <c r="H387" s="100">
        <f>IF(COUNTIF(L379:L386, FALSE) = COUNTIF(A379:A386, "9"), SUMIF(A379:A386, "9", H379:H386), SUMIF(L379:L386, TRUE, H379:H386))</f>
        <v>0</v>
      </c>
      <c r="I387" s="23" t="str">
        <f>IF(AND(COUNTIF(A379:A386, "9") &gt; 0, COUNTIF(L379:L386, FALSE) = COUNTIF(A379:A386, "9")), "Non totalisé", "")</f>
        <v/>
      </c>
      <c r="J387" s="102"/>
      <c r="K387" s="103"/>
      <c r="L387" s="98"/>
      <c r="M387" s="104"/>
      <c r="N387" s="43"/>
    </row>
    <row r="388" spans="1:14" s="72" customFormat="1" x14ac:dyDescent="0.2">
      <c r="A388" s="97"/>
      <c r="B388" s="98"/>
      <c r="C388" s="99"/>
      <c r="D388" s="98"/>
      <c r="E388" s="98"/>
      <c r="F388" s="98"/>
      <c r="G388" s="100"/>
      <c r="H388" s="100"/>
      <c r="I388" s="101"/>
      <c r="J388" s="102"/>
      <c r="K388" s="103"/>
      <c r="L388" s="98"/>
      <c r="M388" s="104"/>
      <c r="N388" s="43"/>
    </row>
    <row r="389" spans="1:14" s="72" customFormat="1" ht="25.5" x14ac:dyDescent="0.2">
      <c r="A389" s="130" t="s">
        <v>433</v>
      </c>
      <c r="B389" s="132" t="s">
        <v>46</v>
      </c>
      <c r="C389" s="134" t="s">
        <v>434</v>
      </c>
      <c r="D389" s="138"/>
      <c r="E389" s="138"/>
      <c r="F389" s="138"/>
      <c r="G389" s="143"/>
      <c r="H389" s="142"/>
      <c r="I389" s="147"/>
      <c r="J389" s="149"/>
      <c r="K389" s="103"/>
      <c r="L389" s="98"/>
      <c r="M389" s="104"/>
      <c r="N389" s="43"/>
    </row>
    <row r="390" spans="1:14" s="72" customFormat="1" x14ac:dyDescent="0.2">
      <c r="A390" s="97"/>
      <c r="B390" s="98"/>
      <c r="C390" s="135"/>
      <c r="D390" s="139"/>
      <c r="E390" s="139"/>
      <c r="F390" s="139"/>
      <c r="G390" s="144"/>
      <c r="H390" s="141"/>
      <c r="I390" s="101"/>
      <c r="J390" s="102"/>
      <c r="K390" s="103"/>
      <c r="L390" s="98"/>
      <c r="M390" s="104"/>
      <c r="N390" s="43"/>
    </row>
    <row r="391" spans="1:14" s="72" customFormat="1" x14ac:dyDescent="0.2">
      <c r="A391" s="97"/>
      <c r="B391" s="98"/>
      <c r="C391" s="136" t="s">
        <v>435</v>
      </c>
      <c r="D391" s="139"/>
      <c r="E391" s="139"/>
      <c r="F391" s="139"/>
      <c r="G391" s="144"/>
      <c r="H391" s="141">
        <f>SUMIF(L5:L388, TRUE, H5:H388)</f>
        <v>0</v>
      </c>
      <c r="I391" s="101"/>
      <c r="J391" s="102"/>
      <c r="K391" s="103"/>
      <c r="L391" s="98"/>
      <c r="M391" s="104"/>
      <c r="N391" s="43"/>
    </row>
    <row r="392" spans="1:14" s="72" customFormat="1" x14ac:dyDescent="0.2">
      <c r="A392" s="97"/>
      <c r="B392" s="98"/>
      <c r="C392" s="136" t="s">
        <v>436</v>
      </c>
      <c r="D392" s="139"/>
      <c r="E392" s="139"/>
      <c r="F392" s="139"/>
      <c r="G392" s="144"/>
      <c r="H392" s="141">
        <f>IF(COUNTIF(K5:K388, FALSE) = 0, ROUND(TAUXTVA1 * SUMIF(M5:M388, TAUXTVA1, H5:H388), 2)+ ROUND(TAUXTVA2 * SUMIF(M5:M388, TAUXTVA2, H5:H388), 2)+ ROUND(TAUXTVA3 * SUMIF(M5:M388, TAUXTVA3, H5:H388), 2)+ ROUND(TAUXTVA4 * SUMIF(M5:M388, TAUXTVA4, H5:H388), 2), "Présence d'un taux de TVA non supporté,")</f>
        <v>0</v>
      </c>
      <c r="I392" s="101"/>
      <c r="J392" s="102"/>
      <c r="K392" s="103"/>
      <c r="L392" s="98"/>
      <c r="M392" s="104"/>
      <c r="N392" s="43"/>
    </row>
    <row r="393" spans="1:14" s="72" customFormat="1" x14ac:dyDescent="0.2">
      <c r="A393" s="131"/>
      <c r="B393" s="133"/>
      <c r="C393" s="137" t="s">
        <v>437</v>
      </c>
      <c r="D393" s="140"/>
      <c r="E393" s="140"/>
      <c r="F393" s="140"/>
      <c r="G393" s="145"/>
      <c r="H393" s="146">
        <f>IF(COUNTIF(K6:K389, FALSE) = 0, H391 + H392, "calcul de la TVA impossible.")</f>
        <v>0</v>
      </c>
      <c r="I393" s="148"/>
      <c r="J393" s="150"/>
      <c r="K393" s="103"/>
      <c r="L393" s="98"/>
      <c r="M393" s="104"/>
      <c r="N393" s="43"/>
    </row>
  </sheetData>
  <sheetProtection algorithmName="SHA-512" hashValue="vhKR4XSa3z75EomPX9XJHjaq+8VZFEJlbPn6CpXrauYHplXr8JrGH15GAP/qBuJAqGuO5Yk/xwsDJERLIr109Q==" saltValue="k4ELe/FeAiRtQ+5kj4tqkw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96"/>
  <sheetViews>
    <sheetView workbookViewId="0">
      <selection activeCell="B1" sqref="B1:B84"/>
    </sheetView>
  </sheetViews>
  <sheetFormatPr baseColWidth="10" defaultRowHeight="12.75" x14ac:dyDescent="0.2"/>
  <cols>
    <col min="1" max="1" width="0.140625" customWidth="1"/>
    <col min="2" max="2" width="30.42578125" style="9" customWidth="1"/>
    <col min="3" max="3" width="24.140625" customWidth="1"/>
    <col min="4" max="4" width="11.7109375" customWidth="1"/>
    <col min="5" max="5" width="17.7109375" customWidth="1"/>
    <col min="6" max="6" width="23.42578125" customWidth="1"/>
    <col min="7" max="7" width="13.85546875" customWidth="1"/>
  </cols>
  <sheetData>
    <row r="1" spans="2:7" x14ac:dyDescent="0.2">
      <c r="B1" s="151" t="s">
        <v>438</v>
      </c>
      <c r="C1" s="1"/>
      <c r="D1" s="1"/>
      <c r="E1" s="1"/>
      <c r="F1" s="2"/>
      <c r="G1" s="11"/>
    </row>
    <row r="2" spans="2:7" ht="9.75" customHeight="1" x14ac:dyDescent="0.2">
      <c r="B2" s="54"/>
      <c r="C2" s="3"/>
      <c r="D2" s="3"/>
      <c r="E2" s="3"/>
      <c r="F2" s="4"/>
    </row>
    <row r="3" spans="2:7" ht="9.75" customHeight="1" x14ac:dyDescent="0.2">
      <c r="B3" s="54"/>
      <c r="C3" s="3"/>
      <c r="D3" s="3"/>
      <c r="E3" s="3"/>
      <c r="F3" s="4"/>
    </row>
    <row r="4" spans="2:7" ht="9.75" customHeight="1" x14ac:dyDescent="0.2">
      <c r="B4" s="54"/>
      <c r="C4" s="3"/>
      <c r="D4" s="3"/>
      <c r="E4" s="3"/>
      <c r="F4" s="4"/>
    </row>
    <row r="5" spans="2:7" ht="9.75" customHeight="1" x14ac:dyDescent="0.2">
      <c r="B5" s="54"/>
      <c r="C5" s="3"/>
      <c r="D5" s="3"/>
      <c r="E5" s="3"/>
      <c r="F5" s="4"/>
    </row>
    <row r="6" spans="2:7" x14ac:dyDescent="0.2">
      <c r="B6" s="54"/>
      <c r="C6" s="3"/>
      <c r="D6" s="3"/>
      <c r="E6" s="3"/>
      <c r="F6" s="4"/>
    </row>
    <row r="7" spans="2:7" ht="9.75" customHeight="1" x14ac:dyDescent="0.2">
      <c r="B7" s="54"/>
      <c r="C7" s="3"/>
      <c r="D7" s="3"/>
      <c r="E7" s="3"/>
      <c r="F7" s="4"/>
    </row>
    <row r="8" spans="2:7" ht="9.75" customHeight="1" x14ac:dyDescent="0.2">
      <c r="B8" s="54"/>
      <c r="C8" s="3"/>
      <c r="D8" s="3"/>
      <c r="E8" s="3"/>
      <c r="F8" s="4"/>
    </row>
    <row r="9" spans="2:7" ht="9.75" customHeight="1" x14ac:dyDescent="0.2">
      <c r="B9" s="54"/>
      <c r="C9" s="3"/>
      <c r="D9" s="3"/>
      <c r="E9" s="3"/>
      <c r="F9" s="4"/>
    </row>
    <row r="10" spans="2:7" ht="9.75" customHeight="1" x14ac:dyDescent="0.2">
      <c r="B10" s="54"/>
      <c r="C10" s="3"/>
      <c r="D10" s="3"/>
      <c r="E10" s="3"/>
      <c r="F10" s="4"/>
    </row>
    <row r="11" spans="2:7" x14ac:dyDescent="0.2">
      <c r="B11" s="54"/>
      <c r="C11" s="3"/>
      <c r="D11" s="3"/>
      <c r="E11" s="3"/>
      <c r="F11" s="4"/>
    </row>
    <row r="12" spans="2:7" ht="9.75" customHeight="1" x14ac:dyDescent="0.2">
      <c r="B12" s="54"/>
      <c r="C12" s="56" t="str">
        <f>IF(Paramètres!$C$5&lt;&gt;"", Paramètres!$C$5, "")</f>
        <v>CHAUFFERIE COLLECTIVE</v>
      </c>
      <c r="D12" s="56"/>
      <c r="E12" s="56"/>
      <c r="F12" s="57"/>
    </row>
    <row r="13" spans="2:7" ht="9.75" customHeight="1" x14ac:dyDescent="0.2">
      <c r="B13" s="54"/>
      <c r="C13" s="56"/>
      <c r="D13" s="56"/>
      <c r="E13" s="56"/>
      <c r="F13" s="57"/>
    </row>
    <row r="14" spans="2:7" ht="9.75" customHeight="1" x14ac:dyDescent="0.2">
      <c r="B14" s="54"/>
      <c r="C14" s="56"/>
      <c r="D14" s="56"/>
      <c r="E14" s="56"/>
      <c r="F14" s="57"/>
    </row>
    <row r="15" spans="2:7" ht="9.75" customHeight="1" x14ac:dyDescent="0.2">
      <c r="B15" s="54"/>
      <c r="C15" s="56"/>
      <c r="D15" s="56"/>
      <c r="E15" s="56"/>
      <c r="F15" s="57"/>
    </row>
    <row r="16" spans="2:7" ht="12.75" customHeight="1" x14ac:dyDescent="0.2">
      <c r="B16" s="54"/>
      <c r="C16" s="56"/>
      <c r="D16" s="56"/>
      <c r="E16" s="56"/>
      <c r="F16" s="57"/>
    </row>
    <row r="17" spans="2:10" ht="9.75" customHeight="1" x14ac:dyDescent="0.2">
      <c r="B17" s="54"/>
      <c r="C17" s="3"/>
      <c r="D17" s="3"/>
      <c r="E17" s="3"/>
      <c r="F17" s="4"/>
    </row>
    <row r="18" spans="2:10" ht="9.75" customHeight="1" x14ac:dyDescent="0.2">
      <c r="B18" s="54"/>
      <c r="C18" s="3"/>
      <c r="D18" s="3"/>
      <c r="E18" s="3"/>
      <c r="F18" s="4"/>
    </row>
    <row r="19" spans="2:10" ht="9.75" customHeight="1" x14ac:dyDescent="0.2">
      <c r="B19" s="54"/>
      <c r="C19" s="3"/>
      <c r="D19" s="3"/>
      <c r="E19" s="3"/>
      <c r="F19" s="4"/>
    </row>
    <row r="20" spans="2:10" ht="9.75" customHeight="1" x14ac:dyDescent="0.2">
      <c r="B20" s="54"/>
      <c r="C20" s="3"/>
      <c r="D20" s="3"/>
      <c r="E20" s="3"/>
      <c r="F20" s="4"/>
    </row>
    <row r="21" spans="2:10" ht="12.75" customHeight="1" x14ac:dyDescent="0.2">
      <c r="B21" s="54"/>
      <c r="C21" s="58" t="str">
        <f>IF(Paramètres!$C$24&lt;&gt;"", Paramètres!$C$24, "")</f>
        <v/>
      </c>
      <c r="D21" s="58"/>
      <c r="E21" s="58"/>
      <c r="F21" s="59"/>
    </row>
    <row r="22" spans="2:10" ht="9.75" customHeight="1" x14ac:dyDescent="0.2">
      <c r="B22" s="54"/>
      <c r="C22" s="58"/>
      <c r="D22" s="58"/>
      <c r="E22" s="58"/>
      <c r="F22" s="59"/>
    </row>
    <row r="23" spans="2:10" ht="9.75" customHeight="1" x14ac:dyDescent="0.2">
      <c r="B23" s="54"/>
      <c r="C23" s="60" t="str">
        <f>IF(Paramètres!$C$26&lt;&gt;"", Paramètres!$C$26, "")</f>
        <v/>
      </c>
      <c r="D23" s="60"/>
      <c r="E23" s="60"/>
      <c r="F23" s="61"/>
    </row>
    <row r="24" spans="2:10" ht="9.75" customHeight="1" x14ac:dyDescent="0.2">
      <c r="B24" s="54"/>
      <c r="C24" s="60"/>
      <c r="D24" s="60"/>
      <c r="E24" s="60"/>
      <c r="F24" s="61"/>
    </row>
    <row r="25" spans="2:10" ht="9.75" customHeight="1" x14ac:dyDescent="0.2">
      <c r="B25" s="54"/>
      <c r="C25" s="58" t="str">
        <f>IF(Paramètres!$C$28&lt;&gt;"", Paramètres!$C$28, "")</f>
        <v/>
      </c>
      <c r="D25" s="58"/>
      <c r="E25" s="58"/>
      <c r="F25" s="59"/>
    </row>
    <row r="26" spans="2:10" x14ac:dyDescent="0.2">
      <c r="B26" s="54"/>
      <c r="C26" s="58"/>
      <c r="D26" s="58"/>
      <c r="E26" s="58"/>
      <c r="F26" s="59"/>
    </row>
    <row r="27" spans="2:10" ht="9.75" customHeight="1" x14ac:dyDescent="0.2">
      <c r="B27" s="54"/>
      <c r="C27" s="3"/>
      <c r="D27" s="3"/>
      <c r="E27" s="3"/>
      <c r="F27" s="4"/>
    </row>
    <row r="28" spans="2:10" ht="9.75" customHeight="1" x14ac:dyDescent="0.2">
      <c r="B28" s="54"/>
      <c r="C28" s="3"/>
      <c r="D28" s="3"/>
      <c r="E28" s="3"/>
      <c r="F28" s="4"/>
    </row>
    <row r="29" spans="2:10" ht="9.75" customHeight="1" x14ac:dyDescent="0.2">
      <c r="B29" s="54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">
      <c r="B30" s="54"/>
      <c r="C30" s="6"/>
      <c r="D30" s="6"/>
      <c r="E30" s="6"/>
      <c r="F30" s="7"/>
    </row>
    <row r="31" spans="2:10" x14ac:dyDescent="0.2">
      <c r="B31" s="54"/>
      <c r="C31" s="152" t="s">
        <v>439</v>
      </c>
      <c r="D31" s="62"/>
      <c r="E31" s="62"/>
      <c r="F31" s="63"/>
    </row>
    <row r="32" spans="2:10" ht="9.75" customHeight="1" x14ac:dyDescent="0.2">
      <c r="B32" s="54"/>
      <c r="C32" s="62"/>
      <c r="D32" s="62"/>
      <c r="E32" s="62"/>
      <c r="F32" s="63"/>
    </row>
    <row r="33" spans="2:6" ht="9.75" customHeight="1" x14ac:dyDescent="0.2">
      <c r="B33" s="54"/>
      <c r="C33" s="62"/>
      <c r="D33" s="62"/>
      <c r="E33" s="62"/>
      <c r="F33" s="63"/>
    </row>
    <row r="34" spans="2:6" ht="9.75" customHeight="1" x14ac:dyDescent="0.2">
      <c r="B34" s="54"/>
      <c r="C34" s="62"/>
      <c r="D34" s="62"/>
      <c r="E34" s="62"/>
      <c r="F34" s="63"/>
    </row>
    <row r="35" spans="2:6" ht="9.75" customHeight="1" x14ac:dyDescent="0.2">
      <c r="B35" s="54"/>
      <c r="C35" s="62"/>
      <c r="D35" s="62"/>
      <c r="E35" s="62"/>
      <c r="F35" s="63"/>
    </row>
    <row r="36" spans="2:6" x14ac:dyDescent="0.2">
      <c r="B36" s="54"/>
      <c r="C36" s="62"/>
      <c r="D36" s="62"/>
      <c r="E36" s="62"/>
      <c r="F36" s="63"/>
    </row>
    <row r="37" spans="2:6" ht="9.75" customHeight="1" x14ac:dyDescent="0.2">
      <c r="B37" s="54"/>
      <c r="C37" s="62"/>
      <c r="D37" s="62"/>
      <c r="E37" s="62"/>
      <c r="F37" s="63"/>
    </row>
    <row r="38" spans="2:6" ht="9.75" customHeight="1" x14ac:dyDescent="0.2">
      <c r="B38" s="54"/>
      <c r="C38" s="62"/>
      <c r="D38" s="62"/>
      <c r="E38" s="62"/>
      <c r="F38" s="63"/>
    </row>
    <row r="39" spans="2:6" ht="9.75" customHeight="1" x14ac:dyDescent="0.2">
      <c r="B39" s="54"/>
      <c r="C39" s="62"/>
      <c r="D39" s="62"/>
      <c r="E39" s="62"/>
      <c r="F39" s="63"/>
    </row>
    <row r="40" spans="2:6" ht="9.75" customHeight="1" x14ac:dyDescent="0.2">
      <c r="B40" s="54"/>
      <c r="C40" s="62"/>
      <c r="D40" s="62"/>
      <c r="E40" s="62"/>
      <c r="F40" s="63"/>
    </row>
    <row r="41" spans="2:6" ht="12.75" customHeight="1" x14ac:dyDescent="0.2">
      <c r="B41" s="54"/>
      <c r="C41" s="62"/>
      <c r="D41" s="62"/>
      <c r="E41" s="62"/>
      <c r="F41" s="63"/>
    </row>
    <row r="42" spans="2:6" ht="9.75" customHeight="1" x14ac:dyDescent="0.2">
      <c r="B42" s="54"/>
      <c r="C42" s="62"/>
      <c r="D42" s="62"/>
      <c r="E42" s="62"/>
      <c r="F42" s="63"/>
    </row>
    <row r="43" spans="2:6" ht="9.75" customHeight="1" x14ac:dyDescent="0.2">
      <c r="B43" s="54"/>
      <c r="C43" s="62"/>
      <c r="D43" s="62"/>
      <c r="E43" s="62"/>
      <c r="F43" s="63"/>
    </row>
    <row r="44" spans="2:6" ht="9.75" customHeight="1" x14ac:dyDescent="0.2">
      <c r="B44" s="54"/>
      <c r="C44" s="62"/>
      <c r="D44" s="62"/>
      <c r="E44" s="62"/>
      <c r="F44" s="63"/>
    </row>
    <row r="45" spans="2:6" ht="9.75" customHeight="1" x14ac:dyDescent="0.2">
      <c r="B45" s="54"/>
      <c r="C45" s="62"/>
      <c r="D45" s="62"/>
      <c r="E45" s="62"/>
      <c r="F45" s="63"/>
    </row>
    <row r="46" spans="2:6" ht="12.75" customHeight="1" x14ac:dyDescent="0.2">
      <c r="B46" s="54"/>
      <c r="C46" s="62"/>
      <c r="D46" s="62"/>
      <c r="E46" s="62"/>
      <c r="F46" s="63"/>
    </row>
    <row r="47" spans="2:6" ht="9.75" customHeight="1" x14ac:dyDescent="0.2">
      <c r="B47" s="54"/>
      <c r="C47" s="3"/>
      <c r="D47" s="3"/>
      <c r="E47" s="3"/>
      <c r="F47" s="4"/>
    </row>
    <row r="48" spans="2:6" ht="9.75" customHeight="1" x14ac:dyDescent="0.2">
      <c r="B48" s="54"/>
      <c r="C48" s="64" t="str">
        <f xml:space="preserve"> Paramètres!$C$9 &amp; ""</f>
        <v>Lot n°1</v>
      </c>
      <c r="D48" s="64"/>
      <c r="E48" s="64"/>
      <c r="F48" s="65"/>
    </row>
    <row r="49" spans="2:6" ht="9.75" customHeight="1" x14ac:dyDescent="0.2">
      <c r="B49" s="54"/>
      <c r="C49" s="64"/>
      <c r="D49" s="64"/>
      <c r="E49" s="64"/>
      <c r="F49" s="65"/>
    </row>
    <row r="50" spans="2:6" ht="9.75" customHeight="1" x14ac:dyDescent="0.2">
      <c r="B50" s="54"/>
      <c r="C50" s="64"/>
      <c r="D50" s="64"/>
      <c r="E50" s="64"/>
      <c r="F50" s="65"/>
    </row>
    <row r="51" spans="2:6" ht="12.75" customHeight="1" x14ac:dyDescent="0.2">
      <c r="B51" s="54"/>
      <c r="C51" s="3"/>
      <c r="D51" s="3"/>
      <c r="E51" s="3"/>
      <c r="F51" s="4"/>
    </row>
    <row r="52" spans="2:6" ht="9.75" customHeight="1" x14ac:dyDescent="0.2">
      <c r="B52" s="54"/>
      <c r="C52" s="66" t="str">
        <f xml:space="preserve"> Paramètres!$C$11 &amp; ""</f>
        <v>DEMOLITION/ GROS-OEUVRE/ TERRASSEMENT/VRD</v>
      </c>
      <c r="D52" s="66"/>
      <c r="E52" s="66"/>
      <c r="F52" s="67"/>
    </row>
    <row r="53" spans="2:6" ht="9.75" customHeight="1" x14ac:dyDescent="0.2">
      <c r="B53" s="54"/>
      <c r="C53" s="66"/>
      <c r="D53" s="66"/>
      <c r="E53" s="66"/>
      <c r="F53" s="67"/>
    </row>
    <row r="54" spans="2:6" ht="9.75" customHeight="1" x14ac:dyDescent="0.2">
      <c r="B54" s="54"/>
      <c r="C54" s="66"/>
      <c r="D54" s="66"/>
      <c r="E54" s="66"/>
      <c r="F54" s="67"/>
    </row>
    <row r="55" spans="2:6" ht="9.75" customHeight="1" x14ac:dyDescent="0.2">
      <c r="B55" s="54"/>
      <c r="C55" s="66"/>
      <c r="D55" s="66"/>
      <c r="E55" s="66"/>
      <c r="F55" s="67"/>
    </row>
    <row r="56" spans="2:6" x14ac:dyDescent="0.2">
      <c r="B56" s="54"/>
      <c r="C56" s="66"/>
      <c r="D56" s="66"/>
      <c r="E56" s="66"/>
      <c r="F56" s="67"/>
    </row>
    <row r="57" spans="2:6" ht="9.75" customHeight="1" x14ac:dyDescent="0.2">
      <c r="B57" s="54"/>
      <c r="C57" s="3"/>
      <c r="D57" s="3"/>
      <c r="E57" s="3"/>
      <c r="F57" s="4"/>
    </row>
    <row r="58" spans="2:6" ht="9.75" customHeight="1" x14ac:dyDescent="0.2">
      <c r="B58" s="54"/>
      <c r="C58" s="3"/>
      <c r="D58" s="3"/>
      <c r="E58" s="3"/>
      <c r="F58" s="4"/>
    </row>
    <row r="59" spans="2:6" ht="9.75" customHeight="1" x14ac:dyDescent="0.2">
      <c r="B59" s="54"/>
      <c r="C59" s="3"/>
      <c r="D59" s="3"/>
      <c r="E59" s="3"/>
      <c r="F59" s="4"/>
    </row>
    <row r="60" spans="2:6" ht="9.75" customHeight="1" x14ac:dyDescent="0.2">
      <c r="B60" s="54"/>
      <c r="C60" s="3"/>
      <c r="D60" s="3"/>
      <c r="E60" s="3"/>
      <c r="F60" s="4"/>
    </row>
    <row r="61" spans="2:6" x14ac:dyDescent="0.2">
      <c r="B61" s="54"/>
      <c r="C61" s="3"/>
      <c r="D61" s="3"/>
      <c r="E61" s="3"/>
      <c r="F61" s="4"/>
    </row>
    <row r="62" spans="2:6" ht="9.75" customHeight="1" x14ac:dyDescent="0.2">
      <c r="B62" s="54"/>
      <c r="C62" s="3"/>
      <c r="D62" s="3"/>
      <c r="E62" s="3"/>
      <c r="F62" s="4"/>
    </row>
    <row r="63" spans="2:6" ht="9.75" customHeight="1" x14ac:dyDescent="0.2">
      <c r="B63" s="54"/>
      <c r="C63" s="3"/>
      <c r="D63" s="3"/>
      <c r="E63" s="3"/>
      <c r="F63" s="4"/>
    </row>
    <row r="64" spans="2:6" ht="9.75" customHeight="1" x14ac:dyDescent="0.2">
      <c r="B64" s="54"/>
      <c r="C64" s="3"/>
      <c r="D64" s="3"/>
      <c r="E64" s="3"/>
      <c r="F64" s="4"/>
    </row>
    <row r="65" spans="2:6" ht="9.75" customHeight="1" x14ac:dyDescent="0.2">
      <c r="B65" s="54"/>
      <c r="C65" s="3"/>
      <c r="D65" s="6"/>
      <c r="E65" s="6"/>
      <c r="F65" s="4"/>
    </row>
    <row r="66" spans="2:6" ht="9.75" customHeight="1" x14ac:dyDescent="0.2">
      <c r="B66" s="54"/>
      <c r="C66" s="3"/>
      <c r="D66" s="6"/>
      <c r="E66" s="6"/>
      <c r="F66" s="4"/>
    </row>
    <row r="67" spans="2:6" ht="9.75" customHeight="1" x14ac:dyDescent="0.2">
      <c r="B67" s="54"/>
      <c r="C67" s="3"/>
      <c r="D67" s="6"/>
      <c r="E67" s="6"/>
      <c r="F67" s="4"/>
    </row>
    <row r="68" spans="2:6" ht="9.75" customHeight="1" x14ac:dyDescent="0.2">
      <c r="B68" s="54"/>
      <c r="C68" s="3"/>
      <c r="D68" s="6"/>
      <c r="E68" s="6"/>
      <c r="F68" s="4"/>
    </row>
    <row r="69" spans="2:6" ht="9.75" customHeight="1" x14ac:dyDescent="0.2">
      <c r="B69" s="54"/>
      <c r="C69" s="3"/>
      <c r="D69" s="6"/>
      <c r="E69" s="6"/>
      <c r="F69" s="4"/>
    </row>
    <row r="70" spans="2:6" ht="15.75" customHeight="1" x14ac:dyDescent="0.2">
      <c r="B70" s="54"/>
      <c r="C70" s="3"/>
      <c r="D70" s="6"/>
      <c r="E70" s="6"/>
      <c r="F70" s="4"/>
    </row>
    <row r="71" spans="2:6" ht="9.75" customHeight="1" x14ac:dyDescent="0.2">
      <c r="B71" s="54"/>
      <c r="C71" s="3"/>
      <c r="D71" s="52" t="s">
        <v>0</v>
      </c>
      <c r="E71" s="52" t="str">
        <f>IF(Paramètres!$C$7&lt;&gt;"", Paramètres!$C$7, "")</f>
        <v>2017-011</v>
      </c>
      <c r="F71" s="4"/>
    </row>
    <row r="72" spans="2:6" ht="9.75" customHeight="1" x14ac:dyDescent="0.2">
      <c r="B72" s="54"/>
      <c r="C72" s="3"/>
      <c r="D72" s="52"/>
      <c r="E72" s="52"/>
      <c r="F72" s="4"/>
    </row>
    <row r="73" spans="2:6" ht="9.75" customHeight="1" x14ac:dyDescent="0.2">
      <c r="B73" s="54"/>
      <c r="C73" s="3"/>
      <c r="D73" s="52" t="s">
        <v>1</v>
      </c>
      <c r="E73" s="53" t="str">
        <f>IF(Paramètres!$C$13&lt;&gt;"", Paramètres!$C$13, "")</f>
        <v>23/10/2017</v>
      </c>
      <c r="F73" s="4"/>
    </row>
    <row r="74" spans="2:6" ht="9.75" customHeight="1" x14ac:dyDescent="0.2">
      <c r="B74" s="54"/>
      <c r="C74" s="3"/>
      <c r="D74" s="52"/>
      <c r="E74" s="53"/>
      <c r="F74" s="4"/>
    </row>
    <row r="75" spans="2:6" ht="9.75" customHeight="1" x14ac:dyDescent="0.2">
      <c r="B75" s="54"/>
      <c r="C75" s="3"/>
      <c r="D75" s="52" t="s">
        <v>31</v>
      </c>
      <c r="E75" s="52" t="str">
        <f>IF(Paramètres!$C$15&lt;&gt;"", Paramètres!$C$15, "")</f>
        <v>DCE</v>
      </c>
      <c r="F75" s="4"/>
    </row>
    <row r="76" spans="2:6" ht="9.75" customHeight="1" x14ac:dyDescent="0.2">
      <c r="B76" s="54"/>
      <c r="C76" s="3"/>
      <c r="D76" s="52"/>
      <c r="E76" s="52"/>
      <c r="F76" s="4"/>
    </row>
    <row r="77" spans="2:6" ht="9.75" customHeight="1" x14ac:dyDescent="0.2">
      <c r="B77" s="54"/>
      <c r="C77" s="3"/>
      <c r="D77" s="52" t="s">
        <v>2</v>
      </c>
      <c r="E77" s="52" t="str">
        <f>IF(Paramètres!$C$17&lt;&gt;"", Paramètres!$C$17, "")</f>
        <v>06</v>
      </c>
      <c r="F77" s="4"/>
    </row>
    <row r="78" spans="2:6" ht="9.75" customHeight="1" x14ac:dyDescent="0.2">
      <c r="B78" s="54"/>
      <c r="C78" s="3"/>
      <c r="D78" s="52"/>
      <c r="E78" s="52"/>
      <c r="F78" s="4"/>
    </row>
    <row r="79" spans="2:6" ht="9.75" customHeight="1" x14ac:dyDescent="0.2">
      <c r="B79" s="54"/>
      <c r="C79" s="3"/>
      <c r="D79" s="6"/>
      <c r="E79" s="6"/>
      <c r="F79" s="4"/>
    </row>
    <row r="80" spans="2:6" ht="9.75" customHeight="1" x14ac:dyDescent="0.2">
      <c r="B80" s="54"/>
      <c r="C80" s="3"/>
      <c r="D80" s="6"/>
      <c r="E80" s="6"/>
      <c r="F80" s="4"/>
    </row>
    <row r="81" spans="2:6" ht="9.75" customHeight="1" x14ac:dyDescent="0.2">
      <c r="B81" s="54"/>
      <c r="C81" s="3"/>
      <c r="D81" s="6"/>
      <c r="E81" s="6"/>
      <c r="F81" s="4"/>
    </row>
    <row r="82" spans="2:6" ht="9.75" customHeight="1" x14ac:dyDescent="0.2">
      <c r="B82" s="54"/>
      <c r="C82" s="3"/>
      <c r="D82" s="3"/>
      <c r="E82" s="3"/>
      <c r="F82" s="4"/>
    </row>
    <row r="83" spans="2:6" ht="9.75" customHeight="1" x14ac:dyDescent="0.2">
      <c r="B83" s="54"/>
      <c r="C83" s="3"/>
      <c r="D83" s="3"/>
      <c r="E83" s="3"/>
      <c r="F83" s="4"/>
    </row>
    <row r="84" spans="2:6" ht="9.75" customHeight="1" x14ac:dyDescent="0.2">
      <c r="B84" s="55"/>
      <c r="C84" s="8"/>
      <c r="D84" s="8"/>
      <c r="E84" s="8"/>
      <c r="F84" s="25"/>
    </row>
    <row r="696" spans="3:3" x14ac:dyDescent="0.2">
      <c r="C696" s="10"/>
    </row>
  </sheetData>
  <sheetProtection algorithmName="SHA-512" hashValue="NMlTuHvDq5WUZPariW0KIR1mvL4j8TnOg80TXeba5PBP0c/2vxyy9ZX9e4G5OduolPpMtAb+YR0YA4+0TNpwCw==" saltValue="ueKZOG7iIAV1EYV/6nte2g==" spinCount="100000" sheet="1" scenarios="1" selectLockedCells="1"/>
  <mergeCells count="16"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  <mergeCell ref="D75:D76"/>
    <mergeCell ref="E75:E76"/>
    <mergeCell ref="D71:D72"/>
    <mergeCell ref="E71:E72"/>
    <mergeCell ref="D73:D74"/>
    <mergeCell ref="E73:E74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C20" sqref="C20"/>
    </sheetView>
  </sheetViews>
  <sheetFormatPr baseColWidth="10" defaultRowHeight="12.75" x14ac:dyDescent="0.2"/>
  <cols>
    <col min="1" max="1" width="11.42578125" style="26"/>
    <col min="2" max="2" width="35" style="28" bestFit="1" customWidth="1"/>
    <col min="3" max="3" width="11.42578125" style="30"/>
    <col min="4" max="10" width="11.42578125" style="28"/>
  </cols>
  <sheetData>
    <row r="1" spans="1:10" x14ac:dyDescent="0.2">
      <c r="B1" s="27" t="s">
        <v>20</v>
      </c>
      <c r="J1" s="37" t="s">
        <v>23</v>
      </c>
    </row>
    <row r="3" spans="1:10" ht="25.5" customHeight="1" x14ac:dyDescent="0.2">
      <c r="A3" s="26" t="s">
        <v>9</v>
      </c>
      <c r="B3" s="28" t="s">
        <v>21</v>
      </c>
      <c r="C3" s="153" t="s">
        <v>440</v>
      </c>
      <c r="D3" s="69"/>
      <c r="E3" s="69"/>
      <c r="F3" s="69"/>
      <c r="G3" s="69"/>
      <c r="H3" s="69"/>
      <c r="I3" s="69"/>
      <c r="J3" s="70"/>
    </row>
    <row r="5" spans="1:10" ht="25.5" customHeight="1" x14ac:dyDescent="0.2">
      <c r="A5" s="26" t="s">
        <v>12</v>
      </c>
      <c r="B5" s="28" t="s">
        <v>10</v>
      </c>
      <c r="C5" s="153" t="s">
        <v>441</v>
      </c>
      <c r="D5" s="69"/>
      <c r="E5" s="69"/>
      <c r="F5" s="69"/>
      <c r="G5" s="69"/>
      <c r="H5" s="69"/>
      <c r="I5" s="69"/>
      <c r="J5" s="70"/>
    </row>
    <row r="6" spans="1:10" x14ac:dyDescent="0.2">
      <c r="C6" s="31"/>
      <c r="D6" s="38"/>
      <c r="E6" s="38"/>
      <c r="F6" s="38"/>
      <c r="G6" s="38"/>
      <c r="H6" s="38"/>
    </row>
    <row r="7" spans="1:10" x14ac:dyDescent="0.2">
      <c r="A7" s="26" t="s">
        <v>14</v>
      </c>
      <c r="B7" s="28" t="s">
        <v>32</v>
      </c>
      <c r="C7" s="154" t="s">
        <v>442</v>
      </c>
      <c r="D7" s="38"/>
      <c r="E7" s="38"/>
      <c r="F7" s="38"/>
      <c r="G7" s="38"/>
      <c r="H7" s="38"/>
    </row>
    <row r="8" spans="1:10" x14ac:dyDescent="0.2">
      <c r="C8" s="31"/>
      <c r="D8" s="38"/>
      <c r="E8" s="38"/>
      <c r="F8" s="38"/>
      <c r="G8" s="38"/>
      <c r="H8" s="38"/>
    </row>
    <row r="9" spans="1:10" x14ac:dyDescent="0.2">
      <c r="A9" s="26" t="s">
        <v>17</v>
      </c>
      <c r="B9" s="28" t="s">
        <v>16</v>
      </c>
      <c r="C9" s="154" t="s">
        <v>46</v>
      </c>
      <c r="D9" s="38"/>
      <c r="E9" s="38"/>
      <c r="F9" s="38"/>
      <c r="G9" s="38"/>
      <c r="H9" s="38"/>
    </row>
    <row r="10" spans="1:10" x14ac:dyDescent="0.2">
      <c r="C10" s="31"/>
      <c r="D10" s="38"/>
      <c r="E10" s="38"/>
      <c r="F10" s="38"/>
      <c r="G10" s="38"/>
      <c r="H10" s="38"/>
    </row>
    <row r="11" spans="1:10" ht="25.5" customHeight="1" x14ac:dyDescent="0.2">
      <c r="A11" s="26" t="s">
        <v>18</v>
      </c>
      <c r="B11" s="28" t="s">
        <v>13</v>
      </c>
      <c r="C11" s="153" t="s">
        <v>47</v>
      </c>
      <c r="D11" s="69"/>
      <c r="E11" s="69"/>
      <c r="F11" s="69"/>
      <c r="G11" s="69"/>
      <c r="H11" s="69"/>
      <c r="I11" s="69"/>
      <c r="J11" s="70"/>
    </row>
    <row r="12" spans="1:10" x14ac:dyDescent="0.2">
      <c r="C12" s="31"/>
      <c r="D12" s="38"/>
      <c r="E12" s="38"/>
      <c r="F12" s="38"/>
      <c r="G12" s="38"/>
      <c r="H12" s="38"/>
    </row>
    <row r="13" spans="1:10" x14ac:dyDescent="0.2">
      <c r="A13" s="26" t="s">
        <v>22</v>
      </c>
      <c r="B13" s="28" t="s">
        <v>15</v>
      </c>
      <c r="C13" s="155" t="s">
        <v>443</v>
      </c>
      <c r="D13" s="38"/>
      <c r="E13" s="38"/>
      <c r="F13" s="38"/>
      <c r="G13" s="38"/>
      <c r="H13" s="38"/>
    </row>
    <row r="14" spans="1:10" x14ac:dyDescent="0.2">
      <c r="C14" s="31"/>
      <c r="D14" s="38"/>
      <c r="E14" s="38"/>
      <c r="F14" s="38"/>
      <c r="G14" s="38"/>
      <c r="H14" s="38"/>
    </row>
    <row r="15" spans="1:10" x14ac:dyDescent="0.2">
      <c r="A15" s="26" t="s">
        <v>34</v>
      </c>
      <c r="B15" s="28" t="s">
        <v>36</v>
      </c>
      <c r="C15" s="154" t="s">
        <v>444</v>
      </c>
      <c r="D15" s="38"/>
      <c r="E15" s="38"/>
      <c r="F15" s="38"/>
      <c r="G15" s="38"/>
      <c r="H15" s="38"/>
    </row>
    <row r="16" spans="1:10" x14ac:dyDescent="0.2">
      <c r="C16" s="31"/>
      <c r="D16" s="38"/>
      <c r="E16" s="38"/>
      <c r="F16" s="38"/>
      <c r="G16" s="38"/>
      <c r="H16" s="38"/>
    </row>
    <row r="17" spans="1:10" x14ac:dyDescent="0.2">
      <c r="A17" s="26" t="s">
        <v>35</v>
      </c>
      <c r="B17" s="28" t="s">
        <v>37</v>
      </c>
      <c r="C17" s="154" t="s">
        <v>445</v>
      </c>
      <c r="D17" s="38"/>
      <c r="E17" s="38"/>
      <c r="F17" s="38"/>
      <c r="G17" s="38"/>
      <c r="H17" s="38"/>
    </row>
    <row r="18" spans="1:10" x14ac:dyDescent="0.2">
      <c r="C18" s="31"/>
      <c r="D18" s="38"/>
      <c r="E18" s="38"/>
      <c r="F18" s="38"/>
      <c r="G18" s="38"/>
      <c r="H18" s="38"/>
    </row>
    <row r="19" spans="1:10" x14ac:dyDescent="0.2">
      <c r="A19" s="26" t="s">
        <v>33</v>
      </c>
      <c r="B19" s="28" t="s">
        <v>11</v>
      </c>
      <c r="C19" s="33">
        <v>0.2</v>
      </c>
      <c r="E19" s="28" t="s">
        <v>8</v>
      </c>
    </row>
    <row r="20" spans="1:10" x14ac:dyDescent="0.2">
      <c r="C20" s="34">
        <v>5.5E-2</v>
      </c>
      <c r="E20" s="29" t="s">
        <v>19</v>
      </c>
    </row>
    <row r="21" spans="1:10" x14ac:dyDescent="0.2">
      <c r="C21" s="35">
        <v>0</v>
      </c>
      <c r="E21" s="29" t="s">
        <v>24</v>
      </c>
    </row>
    <row r="22" spans="1:10" x14ac:dyDescent="0.2">
      <c r="C22" s="36">
        <v>0</v>
      </c>
      <c r="E22" s="29" t="s">
        <v>25</v>
      </c>
    </row>
    <row r="24" spans="1:10" x14ac:dyDescent="0.2">
      <c r="A24" s="26">
        <v>10</v>
      </c>
      <c r="B24" s="28" t="s">
        <v>38</v>
      </c>
      <c r="C24" s="68"/>
      <c r="D24" s="69"/>
      <c r="E24" s="69"/>
      <c r="F24" s="69"/>
      <c r="G24" s="69"/>
      <c r="H24" s="69"/>
      <c r="I24" s="69"/>
      <c r="J24" s="70"/>
    </row>
    <row r="26" spans="1:10" x14ac:dyDescent="0.2">
      <c r="A26" s="26">
        <v>11</v>
      </c>
      <c r="B26" s="28" t="s">
        <v>39</v>
      </c>
      <c r="C26" s="32"/>
    </row>
    <row r="28" spans="1:10" x14ac:dyDescent="0.2">
      <c r="A28" s="26">
        <v>12</v>
      </c>
      <c r="B28" s="28" t="s">
        <v>40</v>
      </c>
      <c r="C28" s="68"/>
      <c r="D28" s="69"/>
      <c r="E28" s="69"/>
      <c r="F28" s="69"/>
      <c r="G28" s="69"/>
      <c r="H28" s="69"/>
      <c r="I28" s="69"/>
      <c r="J28" s="70"/>
    </row>
  </sheetData>
  <sheetProtection algorithmName="SHA-512" hashValue="cglGjl1L7ke0SDEtNnYLpvcB2l3jZ1WFde4WkOGuSJ+kUZ9Twq7mLS4P+U7+5WGQWJK4q9bCNbJ82u4sEimauA==" saltValue="ZImyr5+vKMvShMzAyj1XGg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Utilisateur Windows</cp:lastModifiedBy>
  <cp:lastPrinted>2010-03-26T07:59:16Z</cp:lastPrinted>
  <dcterms:created xsi:type="dcterms:W3CDTF">2005-02-10T10:20:05Z</dcterms:created>
  <dcterms:modified xsi:type="dcterms:W3CDTF">2017-10-23T14:56:13Z</dcterms:modified>
</cp:coreProperties>
</file>