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wiplan\ima serveur\00 SERVEUR\ANNEE 2017\011- RONCHAMP-AA\DCE\DCE 09102017\PDF 23102017\"/>
    </mc:Choice>
  </mc:AlternateContent>
  <workbookProtection workbookAlgorithmName="SHA-512" workbookHashValue="gXvvjhk8pViaMzpktUWSJhRMVJKClLwo1ah/cvnCUC+Lw3uXoLLvAynnag5PQBYFzNueCL/jfKZzCVZozOkwrQ==" workbookSaltValue="jeFxF0eUupYvJjSZX5tK/A==" workbookSpinCount="100000" lockStructure="1"/>
  <bookViews>
    <workbookView xWindow="120" yWindow="30" windowWidth="9195" windowHeight="6345"/>
  </bookViews>
  <sheets>
    <sheet name="DPGF" sheetId="1" r:id="rId1"/>
    <sheet name="Page de garde" sheetId="2" r:id="rId2"/>
    <sheet name="Paramètres" sheetId="3" r:id="rId3"/>
  </sheets>
  <definedNames>
    <definedName name="CODELOT">Paramètres!$C$9</definedName>
    <definedName name="DATEVALEUR">Paramètres!$C$13</definedName>
    <definedName name="_xlnm.Print_Titles" localSheetId="0">DPGF!$1:$3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TREDOC">Paramètres!$C$3</definedName>
    <definedName name="TITREDOSSIER">Paramètres!$C$5</definedName>
    <definedName name="TITRELOT">Paramètres!$C$11</definedName>
  </definedNames>
  <calcPr calcId="152511" fullCalcOnLoad="1"/>
</workbook>
</file>

<file path=xl/calcChain.xml><?xml version="1.0" encoding="utf-8"?>
<calcChain xmlns="http://schemas.openxmlformats.org/spreadsheetml/2006/main">
  <c r="H75" i="1" l="1"/>
  <c r="I71" i="1"/>
  <c r="H71" i="1"/>
  <c r="I69" i="1"/>
  <c r="H69" i="1"/>
  <c r="I67" i="1"/>
  <c r="H67" i="1"/>
  <c r="L65" i="1"/>
  <c r="K65" i="1"/>
  <c r="M65" i="1" s="1"/>
  <c r="H65" i="1"/>
  <c r="I60" i="1"/>
  <c r="H60" i="1"/>
  <c r="I58" i="1"/>
  <c r="H58" i="1"/>
  <c r="I56" i="1"/>
  <c r="H56" i="1"/>
  <c r="L54" i="1"/>
  <c r="K54" i="1"/>
  <c r="M54" i="1" s="1"/>
  <c r="H54" i="1"/>
  <c r="I49" i="1"/>
  <c r="H49" i="1"/>
  <c r="I47" i="1"/>
  <c r="H47" i="1"/>
  <c r="I45" i="1"/>
  <c r="H45" i="1"/>
  <c r="L43" i="1"/>
  <c r="K43" i="1"/>
  <c r="M43" i="1" s="1"/>
  <c r="H43" i="1"/>
  <c r="L41" i="1"/>
  <c r="K41" i="1"/>
  <c r="M41" i="1" s="1"/>
  <c r="H41" i="1"/>
  <c r="L39" i="1"/>
  <c r="K39" i="1"/>
  <c r="M39" i="1" s="1"/>
  <c r="H39" i="1"/>
  <c r="I34" i="1"/>
  <c r="H34" i="1"/>
  <c r="I32" i="1"/>
  <c r="H32" i="1"/>
  <c r="I30" i="1"/>
  <c r="H30" i="1"/>
  <c r="L28" i="1"/>
  <c r="K28" i="1"/>
  <c r="M28" i="1" s="1"/>
  <c r="H28" i="1"/>
  <c r="I24" i="1"/>
  <c r="H24" i="1"/>
  <c r="I22" i="1"/>
  <c r="H22" i="1"/>
  <c r="L20" i="1"/>
  <c r="K20" i="1"/>
  <c r="M20" i="1" s="1"/>
  <c r="H20" i="1"/>
  <c r="L18" i="1"/>
  <c r="K18" i="1"/>
  <c r="M18" i="1" s="1"/>
  <c r="H18" i="1"/>
  <c r="I14" i="1"/>
  <c r="H14" i="1"/>
  <c r="I12" i="1"/>
  <c r="H12" i="1"/>
  <c r="L10" i="1"/>
  <c r="K10" i="1"/>
  <c r="H10" i="1"/>
  <c r="J2" i="1"/>
  <c r="C25" i="2"/>
  <c r="C23" i="2"/>
  <c r="C21" i="2"/>
  <c r="C12" i="2"/>
  <c r="E77" i="2"/>
  <c r="E75" i="2"/>
  <c r="E71" i="2"/>
  <c r="E73" i="2"/>
  <c r="C52" i="2"/>
  <c r="C48" i="2"/>
  <c r="J1" i="1"/>
  <c r="B1" i="1"/>
  <c r="M10" i="1" l="1"/>
  <c r="H76" i="1"/>
  <c r="H77" i="1" s="1"/>
</calcChain>
</file>

<file path=xl/sharedStrings.xml><?xml version="1.0" encoding="utf-8"?>
<sst xmlns="http://schemas.openxmlformats.org/spreadsheetml/2006/main" count="214" uniqueCount="138">
  <si>
    <t>Dossier</t>
  </si>
  <si>
    <t>Date</t>
  </si>
  <si>
    <t>Indice</t>
  </si>
  <si>
    <t>Unité</t>
  </si>
  <si>
    <t>Niveau</t>
  </si>
  <si>
    <t>PU H.T.</t>
  </si>
  <si>
    <t>Total H.T.</t>
  </si>
  <si>
    <t>Taux TVA</t>
  </si>
  <si>
    <t>Notes :</t>
  </si>
  <si>
    <t>1.</t>
  </si>
  <si>
    <t>Titre du dossier :</t>
  </si>
  <si>
    <t>Taux de TVA utilisés par le récapitulatif :</t>
  </si>
  <si>
    <t>2.</t>
  </si>
  <si>
    <t>Titre du lot :</t>
  </si>
  <si>
    <t>3.</t>
  </si>
  <si>
    <t>Date de valeur du lot :</t>
  </si>
  <si>
    <t>Code du lot :</t>
  </si>
  <si>
    <t>4.</t>
  </si>
  <si>
    <t>5.</t>
  </si>
  <si>
    <t>- Le taux 0% est toujours supporté qu'il soit dans cette liste ou non</t>
  </si>
  <si>
    <t>Paramètres</t>
  </si>
  <si>
    <t>Titre du document :</t>
  </si>
  <si>
    <t>6.</t>
  </si>
  <si>
    <t>v1.3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</si>
  <si>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</si>
  <si>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</si>
  <si>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Taux TVA valide</t>
  </si>
  <si>
    <t>Ouvrage 9 totalisé</t>
  </si>
  <si>
    <t>Taux validé des ouvrages 9 totalisés (pour récap du lot)</t>
  </si>
  <si>
    <t>Code</t>
  </si>
  <si>
    <t>Titre / Descriptif</t>
  </si>
  <si>
    <t>Phase</t>
  </si>
  <si>
    <t>Code du dossier :</t>
  </si>
  <si>
    <t>9.</t>
  </si>
  <si>
    <t>7.</t>
  </si>
  <si>
    <t>8.</t>
  </si>
  <si>
    <t>Phase :</t>
  </si>
  <si>
    <t>Indice :</t>
  </si>
  <si>
    <t>Rue du dossier</t>
  </si>
  <si>
    <t>Code postal et ville du dossier</t>
  </si>
  <si>
    <t>Parcelle du dossier</t>
  </si>
  <si>
    <t>Qté DQE</t>
  </si>
  <si>
    <t>Qté Entr.</t>
  </si>
  <si>
    <t>Variante
Option</t>
  </si>
  <si>
    <t/>
  </si>
  <si>
    <t>2</t>
  </si>
  <si>
    <t>Lot n°3</t>
  </si>
  <si>
    <t>MENUISERIE METALLIQUE-SERRURERIE</t>
  </si>
  <si>
    <t>3</t>
  </si>
  <si>
    <t>3.2</t>
  </si>
  <si>
    <t>PORTES METALLIQUES</t>
  </si>
  <si>
    <t>4</t>
  </si>
  <si>
    <t>3.2.1</t>
  </si>
  <si>
    <t>Quincailleries spécifiques</t>
  </si>
  <si>
    <t>5</t>
  </si>
  <si>
    <t>3.2.1.1</t>
  </si>
  <si>
    <t>FERMETURES ET ACCESSOIRES SPECIFIQUES :</t>
  </si>
  <si>
    <t>9</t>
  </si>
  <si>
    <t>3.2.1.1.1</t>
  </si>
  <si>
    <t>Antipanique horizontale pour 1 vantail commandée par béquille extérieur, condamnées par clés.</t>
  </si>
  <si>
    <t>U</t>
  </si>
  <si>
    <t>9.&amp;</t>
  </si>
  <si>
    <t>5.&amp;</t>
  </si>
  <si>
    <t>Total du sous-chapitre FERMETURES ET ACCESSOIRES SPECIFIQUES :</t>
  </si>
  <si>
    <t>4.&amp;</t>
  </si>
  <si>
    <t>Total du sous-chapitre Quincailleries spécifiques</t>
  </si>
  <si>
    <t>3.2.2</t>
  </si>
  <si>
    <t>Bloc-porte à degré coupe-feu</t>
  </si>
  <si>
    <t>3.2.2.1</t>
  </si>
  <si>
    <t>BLOC-PORTES CF 1 HEURE :</t>
  </si>
  <si>
    <t>3.2.2.1.1</t>
  </si>
  <si>
    <t>Porte CF 1h 1.50 x 2.38 Ht, 2 vantaux</t>
  </si>
  <si>
    <t>3.2.2.1.2</t>
  </si>
  <si>
    <t>Porte CF 1h 2.10 x 2.15 Ht+ Grille de ventilation haute de 68 cm, 2 vantaux</t>
  </si>
  <si>
    <t>Total du sous-chapitre BLOC-PORTES CF 1 HEURE :</t>
  </si>
  <si>
    <t>Total du sous-chapitre Bloc-porte à degré coupe-feu</t>
  </si>
  <si>
    <t>3.2.3</t>
  </si>
  <si>
    <t>Portes basculantes individuelles</t>
  </si>
  <si>
    <t>3.2.3.1</t>
  </si>
  <si>
    <t>PORTE BASCULANTE :</t>
  </si>
  <si>
    <t>3.2.3.1.1</t>
  </si>
  <si>
    <t>Porte basculante (2.52x2,60) avec portillon incorporé.</t>
  </si>
  <si>
    <t>Total du sous-chapitre PORTE BASCULANTE :</t>
  </si>
  <si>
    <t>Total du sous-chapitre Portes basculantes individuelles</t>
  </si>
  <si>
    <t>3.&amp;</t>
  </si>
  <si>
    <t>Total du chapitre PORTES METALLIQUES</t>
  </si>
  <si>
    <t>3.3</t>
  </si>
  <si>
    <t>GARDE-CORPS, RAMPES ET PARE-VUE :</t>
  </si>
  <si>
    <t>3.3.1</t>
  </si>
  <si>
    <t>Garde-corps en tubes métalliques</t>
  </si>
  <si>
    <t>3.3.1.1</t>
  </si>
  <si>
    <t>GARDE-CORPS EN TUBE D'ACIER :</t>
  </si>
  <si>
    <t>3.3.1.1.1</t>
  </si>
  <si>
    <t>Droit, de 1,00 de ht. non démontable</t>
  </si>
  <si>
    <t>ML</t>
  </si>
  <si>
    <t>3.3.1.1.2</t>
  </si>
  <si>
    <t xml:space="preserve">Droit, de 1,00 de ht.  démontable </t>
  </si>
  <si>
    <t>3.3.1.1.3</t>
  </si>
  <si>
    <t xml:space="preserve">Rampant sur emmarchement de 1,00 ht. </t>
  </si>
  <si>
    <t>Total du sous-chapitre GARDE-CORPS EN TUBE D'ACIER :</t>
  </si>
  <si>
    <t>Total du sous-chapitre Garde-corps en tubes métalliques</t>
  </si>
  <si>
    <t>Total du chapitre GARDE-CORPS, RAMPES ET PARE-VUE :</t>
  </si>
  <si>
    <t>3.4</t>
  </si>
  <si>
    <t>SIGNALETIQUE</t>
  </si>
  <si>
    <t>3.4.1</t>
  </si>
  <si>
    <t>Signalisation sur portes</t>
  </si>
  <si>
    <t>3.4.1.1</t>
  </si>
  <si>
    <t>SUR PLAQUETTES A COLLER :</t>
  </si>
  <si>
    <t>3.4.1.1.1</t>
  </si>
  <si>
    <t>Repérage du bâtiment  sur la façades par lettrages  individuelles</t>
  </si>
  <si>
    <t>Total du sous-chapitre SUR PLAQUETTES A COLLER :</t>
  </si>
  <si>
    <t>Total du sous-chapitre Signalisation sur portes</t>
  </si>
  <si>
    <t>Total du chapitre SIGNALETIQUE</t>
  </si>
  <si>
    <t>3.5</t>
  </si>
  <si>
    <t>DIVERS</t>
  </si>
  <si>
    <t>3.5.1</t>
  </si>
  <si>
    <t>Complément pour organigramme</t>
  </si>
  <si>
    <t>3.5.1.1</t>
  </si>
  <si>
    <t>SUIVANT DIRECTIVES DU MAITRE D'OUVRAGE :</t>
  </si>
  <si>
    <t>3.5.1.1.1</t>
  </si>
  <si>
    <t>Complément pour combinaisons de passe-partout avec organigramme (Ouverture de toutes les portes du bâtiment sauf porte basculante avec portillon)</t>
  </si>
  <si>
    <t>ENS</t>
  </si>
  <si>
    <t>Total du sous-chapitre SUIVANT DIRECTIVES DU MAITRE D'OUVRAGE :</t>
  </si>
  <si>
    <t>Total du sous-chapitre Complément pour organigramme</t>
  </si>
  <si>
    <t>Total du chapitre DIVERS</t>
  </si>
  <si>
    <t>2.&amp;</t>
  </si>
  <si>
    <t>Total du lot MENUISERIE METALLIQUE-SERRURERIE</t>
  </si>
  <si>
    <t>Total HT :</t>
  </si>
  <si>
    <t>Total TVA :</t>
  </si>
  <si>
    <t>Total TTC :</t>
  </si>
  <si>
    <t xml:space="preserve">
MAITRE D'OEUVRE : 
        L'ATELIER D'ARCHITECTURE
        5 Rue  du Pâquis
        70 170 Scye
        Mél : aarchitecture.roger@gmail.com
BUREAU D'ETUDES : 
        BET Petin-Henry
        60 rue Gérome
        70 000 Vesoul
        Tél : 0384763776
        Mél : aremery@petin-henry.fr
BUREAU CONTROLE : 
        DEKRA
        10 rue de Lirenne
        25480 ECOLE VALENTIN</t>
  </si>
  <si>
    <t xml:space="preserve">MAITRE D'OUVRAGE : 
Mairie de Ronchamp
</t>
  </si>
  <si>
    <t>D.P.G.F.</t>
  </si>
  <si>
    <t>CHAUFFERIE COLLECTIVE</t>
  </si>
  <si>
    <t>2017-011</t>
  </si>
  <si>
    <t>23/10/2017</t>
  </si>
  <si>
    <t>DCE</t>
  </si>
  <si>
    <t>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</si>
</sst>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dd/mm/yy;@"/>
  </numFmts>
  <fonts count="18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8"/>
      <color indexed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6"/>
      <name val="Arial"/>
      <family val="2"/>
    </font>
    <font>
      <b/>
      <sz val="14"/>
      <color indexed="10"/>
      <name val="Arial"/>
      <family val="2"/>
    </font>
    <font>
      <b/>
      <u/>
      <sz val="10"/>
      <color indexed="10"/>
      <name val="Arial"/>
      <family val="2"/>
    </font>
    <font>
      <b/>
      <u/>
      <sz val="10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/>
    <xf numFmtId="0" fontId="0" fillId="0" borderId="0" xfId="0" applyFill="1"/>
    <xf numFmtId="0" fontId="0" fillId="0" borderId="0" xfId="0" quotePrefix="1"/>
    <xf numFmtId="0" fontId="1" fillId="0" borderId="0" xfId="0" applyFont="1" applyFill="1"/>
    <xf numFmtId="0" fontId="6" fillId="0" borderId="0" xfId="0" applyFont="1" applyBorder="1"/>
    <xf numFmtId="0" fontId="6" fillId="0" borderId="4" xfId="0" applyFont="1" applyBorder="1" applyAlignment="1">
      <alignment horizontal="left"/>
    </xf>
    <xf numFmtId="0" fontId="6" fillId="0" borderId="5" xfId="0" applyFont="1" applyBorder="1"/>
    <xf numFmtId="0" fontId="6" fillId="0" borderId="0" xfId="0" applyFont="1" applyBorder="1" applyAlignment="1">
      <alignment wrapText="1"/>
    </xf>
    <xf numFmtId="0" fontId="6" fillId="0" borderId="5" xfId="0" applyFont="1" applyBorder="1" applyAlignment="1">
      <alignment wrapText="1"/>
    </xf>
    <xf numFmtId="4" fontId="6" fillId="0" borderId="0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5" xfId="0" applyFont="1" applyBorder="1"/>
    <xf numFmtId="0" fontId="10" fillId="0" borderId="0" xfId="0" applyFont="1" applyBorder="1"/>
    <xf numFmtId="0" fontId="1" fillId="0" borderId="7" xfId="0" applyFont="1" applyBorder="1"/>
    <xf numFmtId="0" fontId="0" fillId="0" borderId="0" xfId="0" applyAlignment="1">
      <alignment horizontal="right" vertical="top"/>
    </xf>
    <xf numFmtId="0" fontId="8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left" vertical="top"/>
    </xf>
    <xf numFmtId="166" fontId="0" fillId="0" borderId="6" xfId="0" applyNumberFormat="1" applyBorder="1" applyAlignment="1">
      <alignment horizontal="center" vertical="top"/>
    </xf>
    <xf numFmtId="10" fontId="0" fillId="0" borderId="8" xfId="0" applyNumberFormat="1" applyBorder="1" applyAlignment="1">
      <alignment horizontal="right" vertical="top"/>
    </xf>
    <xf numFmtId="10" fontId="0" fillId="0" borderId="5" xfId="0" applyNumberFormat="1" applyBorder="1" applyAlignment="1">
      <alignment horizontal="right" vertical="top"/>
    </xf>
    <xf numFmtId="9" fontId="0" fillId="0" borderId="5" xfId="0" applyNumberFormat="1" applyBorder="1" applyAlignment="1">
      <alignment horizontal="right" vertical="top"/>
    </xf>
    <xf numFmtId="9" fontId="0" fillId="0" borderId="9" xfId="0" applyNumberForma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0" fillId="0" borderId="0" xfId="0" applyBorder="1" applyAlignment="1">
      <alignment horizontal="center" vertical="top"/>
    </xf>
    <xf numFmtId="0" fontId="7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/>
    </xf>
    <xf numFmtId="0" fontId="6" fillId="0" borderId="4" xfId="0" applyFont="1" applyBorder="1"/>
    <xf numFmtId="10" fontId="10" fillId="0" borderId="5" xfId="0" applyNumberFormat="1" applyFont="1" applyBorder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right"/>
    </xf>
    <xf numFmtId="0" fontId="10" fillId="0" borderId="0" xfId="0" applyNumberFormat="1" applyFont="1" applyBorder="1"/>
    <xf numFmtId="10" fontId="10" fillId="0" borderId="3" xfId="0" applyNumberFormat="1" applyFont="1" applyBorder="1"/>
    <xf numFmtId="0" fontId="10" fillId="0" borderId="3" xfId="0" applyFont="1" applyBorder="1"/>
    <xf numFmtId="0" fontId="10" fillId="0" borderId="5" xfId="0" applyFont="1" applyBorder="1"/>
    <xf numFmtId="14" fontId="10" fillId="0" borderId="0" xfId="0" applyNumberFormat="1" applyFont="1" applyBorder="1" applyAlignment="1">
      <alignment horizontal="right"/>
    </xf>
    <xf numFmtId="0" fontId="0" fillId="0" borderId="6" xfId="0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0" fontId="2" fillId="2" borderId="11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12" fillId="0" borderId="0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0" fillId="0" borderId="10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6" fillId="0" borderId="0" xfId="0" quotePrefix="1" applyFont="1" applyBorder="1" applyAlignment="1">
      <alignment horizontal="left"/>
    </xf>
    <xf numFmtId="0" fontId="7" fillId="0" borderId="0" xfId="0" applyFont="1"/>
    <xf numFmtId="0" fontId="3" fillId="0" borderId="11" xfId="0" applyFont="1" applyBorder="1" applyAlignment="1">
      <alignment horizontal="left"/>
    </xf>
    <xf numFmtId="0" fontId="3" fillId="0" borderId="5" xfId="0" applyFont="1" applyBorder="1"/>
    <xf numFmtId="0" fontId="3" fillId="0" borderId="5" xfId="0" applyFont="1" applyBorder="1" applyAlignment="1">
      <alignment wrapText="1"/>
    </xf>
    <xf numFmtId="4" fontId="3" fillId="0" borderId="5" xfId="0" applyNumberFormat="1" applyFont="1" applyBorder="1" applyAlignment="1">
      <alignment horizontal="right"/>
    </xf>
    <xf numFmtId="0" fontId="13" fillId="0" borderId="5" xfId="0" applyFont="1" applyBorder="1"/>
    <xf numFmtId="10" fontId="3" fillId="0" borderId="5" xfId="0" applyNumberFormat="1" applyFont="1" applyBorder="1" applyAlignment="1">
      <alignment horizontal="right"/>
    </xf>
    <xf numFmtId="0" fontId="3" fillId="0" borderId="3" xfId="0" applyFont="1" applyBorder="1"/>
    <xf numFmtId="10" fontId="3" fillId="0" borderId="3" xfId="0" applyNumberFormat="1" applyFont="1" applyBorder="1"/>
    <xf numFmtId="0" fontId="13" fillId="0" borderId="0" xfId="0" applyFont="1"/>
    <xf numFmtId="0" fontId="3" fillId="0" borderId="0" xfId="0" applyFont="1"/>
    <xf numFmtId="0" fontId="3" fillId="0" borderId="11" xfId="0" quotePrefix="1" applyFont="1" applyBorder="1" applyAlignment="1">
      <alignment horizontal="left"/>
    </xf>
    <xf numFmtId="0" fontId="3" fillId="0" borderId="5" xfId="0" quotePrefix="1" applyFont="1" applyBorder="1"/>
    <xf numFmtId="0" fontId="3" fillId="0" borderId="5" xfId="0" quotePrefix="1" applyFont="1" applyBorder="1" applyAlignment="1">
      <alignment wrapText="1"/>
    </xf>
    <xf numFmtId="0" fontId="14" fillId="0" borderId="0" xfId="0" applyFont="1"/>
    <xf numFmtId="0" fontId="15" fillId="0" borderId="0" xfId="0" applyFont="1"/>
    <xf numFmtId="0" fontId="15" fillId="0" borderId="5" xfId="0" applyFont="1" applyBorder="1"/>
    <xf numFmtId="4" fontId="15" fillId="0" borderId="5" xfId="0" applyNumberFormat="1" applyFont="1" applyBorder="1" applyAlignment="1">
      <alignment horizontal="right"/>
    </xf>
    <xf numFmtId="0" fontId="14" fillId="0" borderId="5" xfId="0" applyFont="1" applyBorder="1"/>
    <xf numFmtId="10" fontId="15" fillId="0" borderId="5" xfId="0" applyNumberFormat="1" applyFont="1" applyBorder="1" applyAlignment="1">
      <alignment horizontal="right"/>
    </xf>
    <xf numFmtId="0" fontId="15" fillId="0" borderId="3" xfId="0" applyFont="1" applyBorder="1"/>
    <xf numFmtId="10" fontId="15" fillId="0" borderId="3" xfId="0" applyNumberFormat="1" applyFont="1" applyBorder="1"/>
    <xf numFmtId="0" fontId="15" fillId="0" borderId="11" xfId="0" quotePrefix="1" applyFont="1" applyBorder="1" applyAlignment="1">
      <alignment horizontal="left"/>
    </xf>
    <xf numFmtId="0" fontId="15" fillId="0" borderId="5" xfId="0" quotePrefix="1" applyFont="1" applyBorder="1"/>
    <xf numFmtId="0" fontId="15" fillId="0" borderId="5" xfId="0" quotePrefix="1" applyFont="1" applyBorder="1" applyAlignment="1">
      <alignment wrapText="1"/>
    </xf>
    <xf numFmtId="0" fontId="7" fillId="0" borderId="11" xfId="0" applyFont="1" applyBorder="1" applyAlignment="1">
      <alignment horizontal="left"/>
    </xf>
    <xf numFmtId="0" fontId="7" fillId="0" borderId="5" xfId="0" applyFont="1" applyBorder="1"/>
    <xf numFmtId="0" fontId="7" fillId="0" borderId="5" xfId="0" applyFont="1" applyBorder="1" applyAlignment="1">
      <alignment wrapText="1"/>
    </xf>
    <xf numFmtId="4" fontId="7" fillId="0" borderId="5" xfId="0" applyNumberFormat="1" applyFont="1" applyBorder="1" applyAlignment="1">
      <alignment horizontal="right"/>
    </xf>
    <xf numFmtId="0" fontId="11" fillId="0" borderId="5" xfId="0" applyFont="1" applyBorder="1"/>
    <xf numFmtId="10" fontId="7" fillId="0" borderId="5" xfId="0" applyNumberFormat="1" applyFont="1" applyBorder="1" applyAlignment="1">
      <alignment horizontal="right"/>
    </xf>
    <xf numFmtId="0" fontId="7" fillId="0" borderId="3" xfId="0" applyFont="1" applyBorder="1"/>
    <xf numFmtId="10" fontId="7" fillId="0" borderId="3" xfId="0" applyNumberFormat="1" applyFont="1" applyBorder="1"/>
    <xf numFmtId="0" fontId="7" fillId="0" borderId="11" xfId="0" quotePrefix="1" applyFont="1" applyBorder="1" applyAlignment="1">
      <alignment horizontal="left"/>
    </xf>
    <xf numFmtId="0" fontId="7" fillId="0" borderId="5" xfId="0" quotePrefix="1" applyFont="1" applyBorder="1"/>
    <xf numFmtId="0" fontId="7" fillId="0" borderId="5" xfId="0" quotePrefix="1" applyFont="1" applyBorder="1" applyAlignment="1">
      <alignment wrapText="1"/>
    </xf>
    <xf numFmtId="0" fontId="16" fillId="0" borderId="11" xfId="0" applyFont="1" applyBorder="1" applyAlignment="1">
      <alignment horizontal="left"/>
    </xf>
    <xf numFmtId="0" fontId="16" fillId="0" borderId="5" xfId="0" applyFont="1" applyBorder="1"/>
    <xf numFmtId="0" fontId="16" fillId="0" borderId="5" xfId="0" applyFont="1" applyBorder="1" applyAlignment="1">
      <alignment wrapText="1"/>
    </xf>
    <xf numFmtId="4" fontId="16" fillId="0" borderId="5" xfId="0" applyNumberFormat="1" applyFont="1" applyBorder="1" applyAlignment="1">
      <alignment horizontal="right"/>
    </xf>
    <xf numFmtId="0" fontId="17" fillId="0" borderId="5" xfId="0" applyFont="1" applyBorder="1"/>
    <xf numFmtId="10" fontId="16" fillId="0" borderId="5" xfId="0" applyNumberFormat="1" applyFont="1" applyBorder="1" applyAlignment="1">
      <alignment horizontal="right"/>
    </xf>
    <xf numFmtId="0" fontId="16" fillId="0" borderId="3" xfId="0" applyFont="1" applyBorder="1"/>
    <xf numFmtId="10" fontId="16" fillId="0" borderId="3" xfId="0" applyNumberFormat="1" applyFont="1" applyBorder="1"/>
    <xf numFmtId="0" fontId="17" fillId="0" borderId="0" xfId="0" applyFont="1"/>
    <xf numFmtId="0" fontId="16" fillId="0" borderId="0" xfId="0" applyFont="1"/>
    <xf numFmtId="0" fontId="16" fillId="0" borderId="11" xfId="0" quotePrefix="1" applyFont="1" applyBorder="1" applyAlignment="1">
      <alignment horizontal="left"/>
    </xf>
    <xf numFmtId="0" fontId="16" fillId="0" borderId="5" xfId="0" quotePrefix="1" applyFont="1" applyBorder="1"/>
    <xf numFmtId="0" fontId="16" fillId="0" borderId="5" xfId="0" quotePrefix="1" applyFont="1" applyBorder="1" applyAlignment="1">
      <alignment wrapText="1"/>
    </xf>
    <xf numFmtId="0" fontId="6" fillId="0" borderId="11" xfId="0" quotePrefix="1" applyFont="1" applyBorder="1" applyAlignment="1">
      <alignment horizontal="left"/>
    </xf>
    <xf numFmtId="0" fontId="6" fillId="0" borderId="5" xfId="0" quotePrefix="1" applyFont="1" applyBorder="1"/>
    <xf numFmtId="0" fontId="6" fillId="0" borderId="5" xfId="0" quotePrefix="1" applyFont="1" applyBorder="1" applyAlignment="1">
      <alignment wrapText="1"/>
    </xf>
    <xf numFmtId="3" fontId="6" fillId="0" borderId="5" xfId="0" applyNumberFormat="1" applyFont="1" applyBorder="1"/>
    <xf numFmtId="0" fontId="6" fillId="0" borderId="16" xfId="0" applyFont="1" applyBorder="1" applyProtection="1">
      <protection locked="0"/>
    </xf>
    <xf numFmtId="4" fontId="6" fillId="0" borderId="16" xfId="0" applyNumberFormat="1" applyFont="1" applyBorder="1" applyAlignment="1" applyProtection="1">
      <alignment horizontal="right"/>
      <protection locked="0"/>
    </xf>
    <xf numFmtId="0" fontId="9" fillId="0" borderId="5" xfId="0" quotePrefix="1" applyFont="1" applyBorder="1"/>
    <xf numFmtId="4" fontId="6" fillId="0" borderId="5" xfId="0" applyNumberFormat="1" applyFont="1" applyBorder="1"/>
    <xf numFmtId="0" fontId="7" fillId="0" borderId="8" xfId="0" quotePrefix="1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8" xfId="0" quotePrefix="1" applyFont="1" applyBorder="1"/>
    <xf numFmtId="0" fontId="7" fillId="0" borderId="9" xfId="0" applyFont="1" applyBorder="1"/>
    <xf numFmtId="0" fontId="7" fillId="0" borderId="12" xfId="0" quotePrefix="1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0" borderId="11" xfId="0" quotePrefix="1" applyFont="1" applyBorder="1" applyAlignment="1">
      <alignment wrapText="1"/>
    </xf>
    <xf numFmtId="0" fontId="7" fillId="0" borderId="13" xfId="0" quotePrefix="1" applyFont="1" applyBorder="1" applyAlignment="1">
      <alignment wrapText="1"/>
    </xf>
    <xf numFmtId="0" fontId="7" fillId="0" borderId="1" xfId="0" applyFont="1" applyBorder="1"/>
    <xf numFmtId="0" fontId="7" fillId="0" borderId="0" xfId="0" applyFont="1" applyBorder="1"/>
    <xf numFmtId="0" fontId="7" fillId="0" borderId="4" xfId="0" applyFont="1" applyBorder="1"/>
    <xf numFmtId="4" fontId="7" fillId="0" borderId="3" xfId="0" applyNumberFormat="1" applyFont="1" applyBorder="1" applyAlignment="1">
      <alignment horizontal="right"/>
    </xf>
    <xf numFmtId="4" fontId="7" fillId="0" borderId="2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7" fillId="0" borderId="4" xfId="0" applyNumberFormat="1" applyFont="1" applyBorder="1" applyAlignment="1">
      <alignment horizontal="right"/>
    </xf>
    <xf numFmtId="4" fontId="7" fillId="0" borderId="7" xfId="0" applyNumberFormat="1" applyFont="1" applyBorder="1" applyAlignment="1">
      <alignment horizontal="right"/>
    </xf>
    <xf numFmtId="0" fontId="11" fillId="0" borderId="8" xfId="0" applyFont="1" applyBorder="1"/>
    <xf numFmtId="0" fontId="11" fillId="0" borderId="9" xfId="0" applyFont="1" applyBorder="1"/>
    <xf numFmtId="10" fontId="7" fillId="0" borderId="8" xfId="0" applyNumberFormat="1" applyFont="1" applyBorder="1" applyAlignment="1">
      <alignment horizontal="right"/>
    </xf>
    <xf numFmtId="10" fontId="7" fillId="0" borderId="9" xfId="0" applyNumberFormat="1" applyFont="1" applyBorder="1" applyAlignment="1">
      <alignment horizontal="right"/>
    </xf>
    <xf numFmtId="0" fontId="2" fillId="2" borderId="12" xfId="0" quotePrefix="1" applyFont="1" applyFill="1" applyBorder="1" applyAlignment="1">
      <alignment horizontal="left" wrapText="1"/>
    </xf>
    <xf numFmtId="0" fontId="5" fillId="0" borderId="0" xfId="0" quotePrefix="1" applyFont="1" applyBorder="1" applyAlignment="1">
      <alignment horizontal="center" vertical="top" wrapText="1"/>
    </xf>
    <xf numFmtId="0" fontId="0" fillId="0" borderId="10" xfId="0" quotePrefix="1" applyBorder="1" applyAlignment="1">
      <alignment horizontal="left" vertical="top" wrapText="1"/>
    </xf>
    <xf numFmtId="0" fontId="0" fillId="0" borderId="6" xfId="0" quotePrefix="1" applyBorder="1" applyAlignment="1">
      <alignment horizontal="left" vertical="top"/>
    </xf>
    <xf numFmtId="166" fontId="0" fillId="0" borderId="6" xfId="0" quotePrefix="1" applyNumberFormat="1" applyBorder="1" applyAlignment="1">
      <alignment horizontal="center" vertical="top"/>
    </xf>
  </cellXfs>
  <cellStyles count="1">
    <cellStyle name="Normal" xfId="0" builtinId="0"/>
  </cellStyles>
  <dxfs count="3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676275</xdr:colOff>
      <xdr:row>58</xdr:row>
      <xdr:rowOff>66675</xdr:rowOff>
    </xdr:from>
    <xdr:to>
      <xdr:col>5</xdr:col>
      <xdr:colOff>885825</xdr:colOff>
      <xdr:row>64</xdr:row>
      <xdr:rowOff>104775</xdr:rowOff>
    </xdr:to>
    <xdr:sp macro="" textlink="Paramètres!$C$3" fLocksText="0">
      <xdr:nvSpPr>
        <xdr:cNvPr id="3073" name="AutoShape 1"/>
        <xdr:cNvSpPr>
          <a:spLocks noChangeArrowheads="1" noTextEdit="1"/>
        </xdr:cNvSpPr>
      </xdr:nvSpPr>
      <xdr:spPr bwMode="auto">
        <a:xfrm>
          <a:off x="2876550" y="7705725"/>
          <a:ext cx="3781425" cy="8191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 anchor="ctr"/>
        <a:lstStyle/>
        <a:p>
          <a:pPr algn="ctr"/>
          <a:fld id="{1CE7961C-40F1-4031-A217-07F1B3685796}" type="TxLink">
            <a:rPr lang="fr-FR" sz="2400" b="1"/>
            <a:t>D.P.G.F.</a:t>
          </a:fld>
          <a:endParaRPr lang="fr-FR" sz="24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74</xdr:row>
      <xdr:rowOff>76200</xdr:rowOff>
    </xdr:from>
    <xdr:to>
      <xdr:col>5</xdr:col>
      <xdr:colOff>742950</xdr:colOff>
      <xdr:row>80</xdr:row>
      <xdr:rowOff>114300</xdr:rowOff>
    </xdr:to>
    <xdr:sp macro="" textlink="F91" fLocksText="0">
      <xdr:nvSpPr>
        <xdr:cNvPr id="2085" name="AutoShape 1"/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7DA4CFA4-2F16-4113-BFEE-11CFA08F60C9}" type="TxLink">
            <a:rPr lang="fr-FR"/>
            <a:t> </a:t>
          </a:fld>
          <a:endParaRPr lang="fr-FR"/>
        </a:p>
      </xdr:txBody>
    </xdr:sp>
    <xdr:clientData/>
  </xdr:twoCellAnchor>
  <xdr:twoCellAnchor>
    <xdr:from>
      <xdr:col>2</xdr:col>
      <xdr:colOff>533400</xdr:colOff>
      <xdr:row>74</xdr:row>
      <xdr:rowOff>76200</xdr:rowOff>
    </xdr:from>
    <xdr:to>
      <xdr:col>5</xdr:col>
      <xdr:colOff>742950</xdr:colOff>
      <xdr:row>80</xdr:row>
      <xdr:rowOff>114300</xdr:rowOff>
    </xdr:to>
    <xdr:sp macro="" textlink="F91" fLocksText="0">
      <xdr:nvSpPr>
        <xdr:cNvPr id="2086" name="AutoShape 2"/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4010A80E-FC14-4066-BCC2-0CE483FFAFB4}" type="TxLink">
            <a:rPr lang="fr-FR"/>
            <a:t> </a:t>
          </a:fld>
          <a:endParaRPr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7"/>
  <sheetViews>
    <sheetView showGridLines="0" tabSelected="1" topLeftCell="B109" workbookViewId="0">
      <selection activeCell="F10" sqref="F10"/>
    </sheetView>
  </sheetViews>
  <sheetFormatPr baseColWidth="10" defaultRowHeight="12.75" x14ac:dyDescent="0.2"/>
  <cols>
    <col min="1" max="1" width="1.28515625" style="40" hidden="1" customWidth="1"/>
    <col min="2" max="2" width="10.7109375" style="14" customWidth="1"/>
    <col min="3" max="3" width="55.7109375" style="16" customWidth="1"/>
    <col min="4" max="4" width="5.7109375" style="14" customWidth="1"/>
    <col min="5" max="6" width="9.7109375" style="14" customWidth="1"/>
    <col min="7" max="8" width="11.42578125" style="18"/>
    <col min="9" max="9" width="9" style="23" customWidth="1"/>
    <col min="10" max="10" width="9.85546875" style="42" customWidth="1"/>
    <col min="11" max="11" width="5" style="49" hidden="1" customWidth="1"/>
    <col min="12" max="12" width="5.5703125" style="50" hidden="1" customWidth="1"/>
    <col min="13" max="13" width="4.5703125" style="48" hidden="1" customWidth="1"/>
    <col min="14" max="14" width="14" style="43" customWidth="1"/>
  </cols>
  <sheetData>
    <row r="1" spans="1:14" x14ac:dyDescent="0.2">
      <c r="A1" s="71" t="s">
        <v>44</v>
      </c>
      <c r="B1" s="12" t="str">
        <f xml:space="preserve"> Paramètres!$C$5 &amp; ""</f>
        <v>CHAUFFERIE COLLECTIVE</v>
      </c>
      <c r="C1" s="15"/>
      <c r="D1" s="12"/>
      <c r="E1" s="12"/>
      <c r="F1" s="12"/>
      <c r="G1" s="17"/>
      <c r="H1" s="17"/>
      <c r="I1" s="24"/>
      <c r="J1" s="46" t="str">
        <f xml:space="preserve"> Paramètres!$C$9 &amp; " " &amp; Paramètres!$C$11</f>
        <v>Lot n°3 MENUISERIE METALLIQUE-SERRURERIE</v>
      </c>
      <c r="K1" s="47"/>
      <c r="L1" s="47"/>
      <c r="M1" s="47"/>
    </row>
    <row r="2" spans="1:14" x14ac:dyDescent="0.2">
      <c r="A2" s="13"/>
      <c r="B2" s="41"/>
      <c r="C2" s="15"/>
      <c r="D2" s="12"/>
      <c r="E2" s="12"/>
      <c r="F2" s="12"/>
      <c r="G2" s="17"/>
      <c r="H2" s="17"/>
      <c r="I2" s="24"/>
      <c r="J2" s="51" t="str">
        <f xml:space="preserve"> Paramètres!$C$13</f>
        <v>23/10/2017</v>
      </c>
      <c r="K2" s="47"/>
      <c r="L2" s="47"/>
      <c r="M2" s="47"/>
    </row>
    <row r="3" spans="1:14" s="21" customFormat="1" ht="25.5" customHeight="1" x14ac:dyDescent="0.2">
      <c r="A3" s="39" t="s">
        <v>4</v>
      </c>
      <c r="B3" s="19" t="s">
        <v>29</v>
      </c>
      <c r="C3" s="19" t="s">
        <v>30</v>
      </c>
      <c r="D3" s="19" t="s">
        <v>3</v>
      </c>
      <c r="E3" s="19" t="s">
        <v>41</v>
      </c>
      <c r="F3" s="19" t="s">
        <v>42</v>
      </c>
      <c r="G3" s="20" t="s">
        <v>5</v>
      </c>
      <c r="H3" s="20" t="s">
        <v>6</v>
      </c>
      <c r="I3" s="19" t="s">
        <v>43</v>
      </c>
      <c r="J3" s="45" t="s">
        <v>7</v>
      </c>
      <c r="K3" s="22" t="s">
        <v>26</v>
      </c>
      <c r="L3" s="22" t="s">
        <v>27</v>
      </c>
      <c r="M3" s="45" t="s">
        <v>28</v>
      </c>
      <c r="N3" s="44"/>
    </row>
    <row r="4" spans="1:14" s="82" customFormat="1" ht="18" x14ac:dyDescent="0.25">
      <c r="A4" s="73"/>
      <c r="B4" s="74"/>
      <c r="C4" s="75"/>
      <c r="D4" s="74"/>
      <c r="E4" s="74"/>
      <c r="F4" s="74"/>
      <c r="G4" s="76"/>
      <c r="H4" s="76"/>
      <c r="I4" s="77"/>
      <c r="J4" s="78"/>
      <c r="K4" s="79"/>
      <c r="L4" s="74"/>
      <c r="M4" s="80"/>
      <c r="N4" s="81"/>
    </row>
    <row r="5" spans="1:14" s="82" customFormat="1" ht="36" x14ac:dyDescent="0.25">
      <c r="A5" s="83" t="s">
        <v>45</v>
      </c>
      <c r="B5" s="84" t="s">
        <v>46</v>
      </c>
      <c r="C5" s="85" t="s">
        <v>47</v>
      </c>
      <c r="D5" s="74"/>
      <c r="E5" s="74"/>
      <c r="F5" s="74"/>
      <c r="G5" s="76"/>
      <c r="H5" s="76"/>
      <c r="I5" s="77"/>
      <c r="J5" s="78"/>
      <c r="K5" s="79"/>
      <c r="L5" s="74"/>
      <c r="M5" s="80"/>
      <c r="N5" s="81"/>
    </row>
    <row r="6" spans="1:14" s="82" customFormat="1" ht="18" x14ac:dyDescent="0.25">
      <c r="A6" s="73"/>
      <c r="B6" s="74"/>
      <c r="C6" s="75"/>
      <c r="D6" s="74"/>
      <c r="E6" s="74"/>
      <c r="F6" s="74"/>
      <c r="G6" s="76"/>
      <c r="H6" s="76"/>
      <c r="I6" s="77"/>
      <c r="J6" s="78"/>
      <c r="K6" s="79"/>
      <c r="L6" s="74"/>
      <c r="M6" s="80"/>
      <c r="N6" s="81"/>
    </row>
    <row r="7" spans="1:14" s="87" customFormat="1" x14ac:dyDescent="0.2">
      <c r="A7" s="94" t="s">
        <v>48</v>
      </c>
      <c r="B7" s="95" t="s">
        <v>49</v>
      </c>
      <c r="C7" s="96" t="s">
        <v>50</v>
      </c>
      <c r="D7" s="88"/>
      <c r="E7" s="88"/>
      <c r="F7" s="88"/>
      <c r="G7" s="89"/>
      <c r="H7" s="89"/>
      <c r="I7" s="90"/>
      <c r="J7" s="91"/>
      <c r="K7" s="92"/>
      <c r="L7" s="88"/>
      <c r="M7" s="93"/>
      <c r="N7" s="86"/>
    </row>
    <row r="8" spans="1:14" s="72" customFormat="1" x14ac:dyDescent="0.2">
      <c r="A8" s="105" t="s">
        <v>51</v>
      </c>
      <c r="B8" s="106" t="s">
        <v>52</v>
      </c>
      <c r="C8" s="107" t="s">
        <v>53</v>
      </c>
      <c r="D8" s="98"/>
      <c r="E8" s="98"/>
      <c r="F8" s="98"/>
      <c r="G8" s="100"/>
      <c r="H8" s="100"/>
      <c r="I8" s="101"/>
      <c r="J8" s="102"/>
      <c r="K8" s="103"/>
      <c r="L8" s="98"/>
      <c r="M8" s="104"/>
      <c r="N8" s="43"/>
    </row>
    <row r="9" spans="1:14" s="117" customFormat="1" thickBot="1" x14ac:dyDescent="0.25">
      <c r="A9" s="118" t="s">
        <v>54</v>
      </c>
      <c r="B9" s="119" t="s">
        <v>55</v>
      </c>
      <c r="C9" s="120" t="s">
        <v>56</v>
      </c>
      <c r="D9" s="109"/>
      <c r="E9" s="109"/>
      <c r="F9" s="109"/>
      <c r="G9" s="111"/>
      <c r="H9" s="111"/>
      <c r="I9" s="112"/>
      <c r="J9" s="113"/>
      <c r="K9" s="114"/>
      <c r="L9" s="109"/>
      <c r="M9" s="115"/>
      <c r="N9" s="116"/>
    </row>
    <row r="10" spans="1:14" ht="24" thickTop="1" thickBot="1" x14ac:dyDescent="0.25">
      <c r="A10" s="121" t="s">
        <v>57</v>
      </c>
      <c r="B10" s="122" t="s">
        <v>58</v>
      </c>
      <c r="C10" s="123" t="s">
        <v>59</v>
      </c>
      <c r="D10" s="122" t="s">
        <v>60</v>
      </c>
      <c r="E10" s="124">
        <v>1</v>
      </c>
      <c r="F10" s="125"/>
      <c r="G10" s="126"/>
      <c r="H10" s="18" t="str">
        <f>IF(ISBLANK(G10), "", IF(ISBLANK(F10), ROUND(E10 * ROUND(G10, 2), 2), ROUND(F10 * ROUND(G10, 2), 2)))</f>
        <v/>
      </c>
      <c r="I10" s="127" t="s">
        <v>44</v>
      </c>
      <c r="J10" s="42">
        <v>0.2</v>
      </c>
      <c r="K10" s="49" t="b">
        <f>IF(AND(COUNTIF(TAUXTVA1:TAUXTVA4, J10) = 0, J10 &lt;&gt; 0), FALSE, IF(ISBLANK(J10), FALSE, TRUE))</f>
        <v>1</v>
      </c>
      <c r="L10" s="50" t="b">
        <f>IF(AND(A10 = "9", OR(I10 = "Variante", I10 = "Option")), FALSE, TRUE)</f>
        <v>1</v>
      </c>
      <c r="M10" s="48">
        <f>IF(AND(L10 = TRUE, K10 = TRUE), J10, "")</f>
        <v>0.2</v>
      </c>
    </row>
    <row r="11" spans="1:14" ht="13.5" thickTop="1" x14ac:dyDescent="0.2">
      <c r="A11" s="121" t="s">
        <v>61</v>
      </c>
    </row>
    <row r="12" spans="1:14" s="117" customFormat="1" ht="24" x14ac:dyDescent="0.2">
      <c r="A12" s="118" t="s">
        <v>62</v>
      </c>
      <c r="B12" s="119" t="s">
        <v>55</v>
      </c>
      <c r="C12" s="120" t="s">
        <v>63</v>
      </c>
      <c r="D12" s="109"/>
      <c r="E12" s="109"/>
      <c r="F12" s="109"/>
      <c r="G12" s="111"/>
      <c r="H12" s="111">
        <f>IF(COUNTIF(L9:L11, FALSE) = COUNTIF(A9:A11, "9"), SUMIF(A9:A11, "9", H9:H11), SUMIF(L9:L11, TRUE, H9:H11))</f>
        <v>0</v>
      </c>
      <c r="I12" s="23" t="str">
        <f>IF(AND(COUNTIF(A9:A11, "9") &gt; 0, COUNTIF(L9:L11, FALSE) = COUNTIF(A9:A11, "9")), "Non totalisé", "")</f>
        <v/>
      </c>
      <c r="J12" s="113"/>
      <c r="K12" s="114"/>
      <c r="L12" s="109"/>
      <c r="M12" s="115"/>
      <c r="N12" s="116"/>
    </row>
    <row r="13" spans="1:14" s="117" customFormat="1" ht="12" x14ac:dyDescent="0.2">
      <c r="A13" s="108"/>
      <c r="B13" s="109"/>
      <c r="C13" s="110"/>
      <c r="D13" s="109"/>
      <c r="E13" s="109"/>
      <c r="F13" s="109"/>
      <c r="G13" s="111"/>
      <c r="H13" s="111"/>
      <c r="I13" s="112"/>
      <c r="J13" s="113"/>
      <c r="K13" s="114"/>
      <c r="L13" s="109"/>
      <c r="M13" s="115"/>
      <c r="N13" s="116"/>
    </row>
    <row r="14" spans="1:14" s="72" customFormat="1" x14ac:dyDescent="0.2">
      <c r="A14" s="105" t="s">
        <v>64</v>
      </c>
      <c r="B14" s="106" t="s">
        <v>52</v>
      </c>
      <c r="C14" s="107" t="s">
        <v>65</v>
      </c>
      <c r="D14" s="98"/>
      <c r="E14" s="98"/>
      <c r="F14" s="98"/>
      <c r="G14" s="100"/>
      <c r="H14" s="100">
        <f>IF(COUNTIF(L8:L13, FALSE) = COUNTIF(A8:A13, "9"), SUMIF(A8:A13, "9", H8:H13), SUMIF(L8:L13, TRUE, H8:H13))</f>
        <v>0</v>
      </c>
      <c r="I14" s="23" t="str">
        <f>IF(AND(COUNTIF(A8:A13, "9") &gt; 0, COUNTIF(L8:L13, FALSE) = COUNTIF(A8:A13, "9")), "Non totalisé", "")</f>
        <v/>
      </c>
      <c r="J14" s="102"/>
      <c r="K14" s="103"/>
      <c r="L14" s="98"/>
      <c r="M14" s="104"/>
      <c r="N14" s="43"/>
    </row>
    <row r="15" spans="1:14" s="72" customFormat="1" x14ac:dyDescent="0.2">
      <c r="A15" s="97"/>
      <c r="B15" s="98"/>
      <c r="C15" s="99"/>
      <c r="D15" s="98"/>
      <c r="E15" s="98"/>
      <c r="F15" s="98"/>
      <c r="G15" s="100"/>
      <c r="H15" s="100"/>
      <c r="I15" s="101"/>
      <c r="J15" s="102"/>
      <c r="K15" s="103"/>
      <c r="L15" s="98"/>
      <c r="M15" s="104"/>
      <c r="N15" s="43"/>
    </row>
    <row r="16" spans="1:14" s="72" customFormat="1" x14ac:dyDescent="0.2">
      <c r="A16" s="105" t="s">
        <v>51</v>
      </c>
      <c r="B16" s="106" t="s">
        <v>66</v>
      </c>
      <c r="C16" s="107" t="s">
        <v>67</v>
      </c>
      <c r="D16" s="98"/>
      <c r="E16" s="98"/>
      <c r="F16" s="98"/>
      <c r="G16" s="100"/>
      <c r="H16" s="100"/>
      <c r="I16" s="101"/>
      <c r="J16" s="102"/>
      <c r="K16" s="103"/>
      <c r="L16" s="98"/>
      <c r="M16" s="104"/>
      <c r="N16" s="43"/>
    </row>
    <row r="17" spans="1:14" s="117" customFormat="1" thickBot="1" x14ac:dyDescent="0.25">
      <c r="A17" s="118" t="s">
        <v>54</v>
      </c>
      <c r="B17" s="119" t="s">
        <v>68</v>
      </c>
      <c r="C17" s="120" t="s">
        <v>69</v>
      </c>
      <c r="D17" s="109"/>
      <c r="E17" s="109"/>
      <c r="F17" s="109"/>
      <c r="G17" s="111"/>
      <c r="H17" s="111"/>
      <c r="I17" s="112"/>
      <c r="J17" s="113"/>
      <c r="K17" s="114"/>
      <c r="L17" s="109"/>
      <c r="M17" s="115"/>
      <c r="N17" s="116"/>
    </row>
    <row r="18" spans="1:14" ht="14.25" thickTop="1" thickBot="1" x14ac:dyDescent="0.25">
      <c r="A18" s="121" t="s">
        <v>57</v>
      </c>
      <c r="B18" s="122" t="s">
        <v>70</v>
      </c>
      <c r="C18" s="123" t="s">
        <v>71</v>
      </c>
      <c r="D18" s="122" t="s">
        <v>60</v>
      </c>
      <c r="E18" s="124">
        <v>1</v>
      </c>
      <c r="F18" s="125"/>
      <c r="G18" s="126"/>
      <c r="H18" s="18" t="str">
        <f>IF(ISBLANK(G18), "", IF(ISBLANK(F18), ROUND(E18 * ROUND(G18, 2), 2), ROUND(F18 * ROUND(G18, 2), 2)))</f>
        <v/>
      </c>
      <c r="I18" s="127" t="s">
        <v>44</v>
      </c>
      <c r="J18" s="42">
        <v>0.2</v>
      </c>
      <c r="K18" s="49" t="b">
        <f>IF(AND(COUNTIF(TAUXTVA1:TAUXTVA4, J18) = 0, J18 &lt;&gt; 0), FALSE, IF(ISBLANK(J18), FALSE, TRUE))</f>
        <v>1</v>
      </c>
      <c r="L18" s="50" t="b">
        <f>IF(AND(A18 = "9", OR(I18 = "Variante", I18 = "Option")), FALSE, TRUE)</f>
        <v>1</v>
      </c>
      <c r="M18" s="48">
        <f>IF(AND(L18 = TRUE, K18 = TRUE), J18, "")</f>
        <v>0.2</v>
      </c>
    </row>
    <row r="19" spans="1:14" ht="14.25" thickTop="1" thickBot="1" x14ac:dyDescent="0.25">
      <c r="A19" s="121" t="s">
        <v>61</v>
      </c>
    </row>
    <row r="20" spans="1:14" ht="14.25" thickTop="1" thickBot="1" x14ac:dyDescent="0.25">
      <c r="A20" s="121" t="s">
        <v>57</v>
      </c>
      <c r="B20" s="122" t="s">
        <v>72</v>
      </c>
      <c r="C20" s="123" t="s">
        <v>73</v>
      </c>
      <c r="D20" s="122" t="s">
        <v>60</v>
      </c>
      <c r="E20" s="124">
        <v>1</v>
      </c>
      <c r="F20" s="125"/>
      <c r="G20" s="126"/>
      <c r="H20" s="18" t="str">
        <f>IF(ISBLANK(G20), "", IF(ISBLANK(F20), ROUND(E20 * ROUND(G20, 2), 2), ROUND(F20 * ROUND(G20, 2), 2)))</f>
        <v/>
      </c>
      <c r="I20" s="127" t="s">
        <v>44</v>
      </c>
      <c r="J20" s="42">
        <v>0.2</v>
      </c>
      <c r="K20" s="49" t="b">
        <f>IF(AND(COUNTIF(TAUXTVA1:TAUXTVA4, J20) = 0, J20 &lt;&gt; 0), FALSE, IF(ISBLANK(J20), FALSE, TRUE))</f>
        <v>1</v>
      </c>
      <c r="L20" s="50" t="b">
        <f>IF(AND(A20 = "9", OR(I20 = "Variante", I20 = "Option")), FALSE, TRUE)</f>
        <v>1</v>
      </c>
      <c r="M20" s="48">
        <f>IF(AND(L20 = TRUE, K20 = TRUE), J20, "")</f>
        <v>0.2</v>
      </c>
    </row>
    <row r="21" spans="1:14" ht="13.5" thickTop="1" x14ac:dyDescent="0.2">
      <c r="A21" s="121" t="s">
        <v>61</v>
      </c>
    </row>
    <row r="22" spans="1:14" s="117" customFormat="1" ht="12" x14ac:dyDescent="0.2">
      <c r="A22" s="118" t="s">
        <v>62</v>
      </c>
      <c r="B22" s="119" t="s">
        <v>68</v>
      </c>
      <c r="C22" s="120" t="s">
        <v>74</v>
      </c>
      <c r="D22" s="109"/>
      <c r="E22" s="109"/>
      <c r="F22" s="109"/>
      <c r="G22" s="111"/>
      <c r="H22" s="111">
        <f>IF(COUNTIF(L17:L21, FALSE) = COUNTIF(A17:A21, "9"), SUMIF(A17:A21, "9", H17:H21), SUMIF(L17:L21, TRUE, H17:H21))</f>
        <v>0</v>
      </c>
      <c r="I22" s="23" t="str">
        <f>IF(AND(COUNTIF(A17:A21, "9") &gt; 0, COUNTIF(L17:L21, FALSE) = COUNTIF(A17:A21, "9")), "Non totalisé", "")</f>
        <v/>
      </c>
      <c r="J22" s="113"/>
      <c r="K22" s="114"/>
      <c r="L22" s="109"/>
      <c r="M22" s="115"/>
      <c r="N22" s="116"/>
    </row>
    <row r="23" spans="1:14" s="117" customFormat="1" ht="12" x14ac:dyDescent="0.2">
      <c r="A23" s="108"/>
      <c r="B23" s="109"/>
      <c r="C23" s="110"/>
      <c r="D23" s="109"/>
      <c r="E23" s="109"/>
      <c r="F23" s="109"/>
      <c r="G23" s="111"/>
      <c r="H23" s="111"/>
      <c r="I23" s="112"/>
      <c r="J23" s="113"/>
      <c r="K23" s="114"/>
      <c r="L23" s="109"/>
      <c r="M23" s="115"/>
      <c r="N23" s="116"/>
    </row>
    <row r="24" spans="1:14" s="72" customFormat="1" x14ac:dyDescent="0.2">
      <c r="A24" s="105" t="s">
        <v>64</v>
      </c>
      <c r="B24" s="106" t="s">
        <v>66</v>
      </c>
      <c r="C24" s="107" t="s">
        <v>75</v>
      </c>
      <c r="D24" s="98"/>
      <c r="E24" s="98"/>
      <c r="F24" s="98"/>
      <c r="G24" s="100"/>
      <c r="H24" s="100">
        <f>IF(COUNTIF(L16:L23, FALSE) = COUNTIF(A16:A23, "9"), SUMIF(A16:A23, "9", H16:H23), SUMIF(L16:L23, TRUE, H16:H23))</f>
        <v>0</v>
      </c>
      <c r="I24" s="23" t="str">
        <f>IF(AND(COUNTIF(A16:A23, "9") &gt; 0, COUNTIF(L16:L23, FALSE) = COUNTIF(A16:A23, "9")), "Non totalisé", "")</f>
        <v/>
      </c>
      <c r="J24" s="102"/>
      <c r="K24" s="103"/>
      <c r="L24" s="98"/>
      <c r="M24" s="104"/>
      <c r="N24" s="43"/>
    </row>
    <row r="25" spans="1:14" s="72" customFormat="1" x14ac:dyDescent="0.2">
      <c r="A25" s="97"/>
      <c r="B25" s="98"/>
      <c r="C25" s="99"/>
      <c r="D25" s="98"/>
      <c r="E25" s="98"/>
      <c r="F25" s="98"/>
      <c r="G25" s="100"/>
      <c r="H25" s="100"/>
      <c r="I25" s="101"/>
      <c r="J25" s="102"/>
      <c r="K25" s="103"/>
      <c r="L25" s="98"/>
      <c r="M25" s="104"/>
      <c r="N25" s="43"/>
    </row>
    <row r="26" spans="1:14" s="72" customFormat="1" x14ac:dyDescent="0.2">
      <c r="A26" s="105" t="s">
        <v>51</v>
      </c>
      <c r="B26" s="106" t="s">
        <v>76</v>
      </c>
      <c r="C26" s="107" t="s">
        <v>77</v>
      </c>
      <c r="D26" s="98"/>
      <c r="E26" s="98"/>
      <c r="F26" s="98"/>
      <c r="G26" s="100"/>
      <c r="H26" s="100"/>
      <c r="I26" s="101"/>
      <c r="J26" s="102"/>
      <c r="K26" s="103"/>
      <c r="L26" s="98"/>
      <c r="M26" s="104"/>
      <c r="N26" s="43"/>
    </row>
    <row r="27" spans="1:14" s="117" customFormat="1" thickBot="1" x14ac:dyDescent="0.25">
      <c r="A27" s="118" t="s">
        <v>54</v>
      </c>
      <c r="B27" s="119" t="s">
        <v>78</v>
      </c>
      <c r="C27" s="120" t="s">
        <v>79</v>
      </c>
      <c r="D27" s="109"/>
      <c r="E27" s="109"/>
      <c r="F27" s="109"/>
      <c r="G27" s="111"/>
      <c r="H27" s="111"/>
      <c r="I27" s="112"/>
      <c r="J27" s="113"/>
      <c r="K27" s="114"/>
      <c r="L27" s="109"/>
      <c r="M27" s="115"/>
      <c r="N27" s="116"/>
    </row>
    <row r="28" spans="1:14" ht="14.25" thickTop="1" thickBot="1" x14ac:dyDescent="0.25">
      <c r="A28" s="121" t="s">
        <v>57</v>
      </c>
      <c r="B28" s="122" t="s">
        <v>80</v>
      </c>
      <c r="C28" s="123" t="s">
        <v>81</v>
      </c>
      <c r="D28" s="122" t="s">
        <v>60</v>
      </c>
      <c r="E28" s="124">
        <v>1</v>
      </c>
      <c r="F28" s="125"/>
      <c r="G28" s="126"/>
      <c r="H28" s="18" t="str">
        <f>IF(ISBLANK(G28), "", IF(ISBLANK(F28), ROUND(E28 * ROUND(G28, 2), 2), ROUND(F28 * ROUND(G28, 2), 2)))</f>
        <v/>
      </c>
      <c r="I28" s="127" t="s">
        <v>44</v>
      </c>
      <c r="J28" s="42">
        <v>0.2</v>
      </c>
      <c r="K28" s="49" t="b">
        <f>IF(AND(COUNTIF(TAUXTVA1:TAUXTVA4, J28) = 0, J28 &lt;&gt; 0), FALSE, IF(ISBLANK(J28), FALSE, TRUE))</f>
        <v>1</v>
      </c>
      <c r="L28" s="50" t="b">
        <f>IF(AND(A28 = "9", OR(I28 = "Variante", I28 = "Option")), FALSE, TRUE)</f>
        <v>1</v>
      </c>
      <c r="M28" s="48">
        <f>IF(AND(L28 = TRUE, K28 = TRUE), J28, "")</f>
        <v>0.2</v>
      </c>
    </row>
    <row r="29" spans="1:14" ht="13.5" thickTop="1" x14ac:dyDescent="0.2">
      <c r="A29" s="121" t="s">
        <v>61</v>
      </c>
    </row>
    <row r="30" spans="1:14" s="117" customFormat="1" ht="12" x14ac:dyDescent="0.2">
      <c r="A30" s="118" t="s">
        <v>62</v>
      </c>
      <c r="B30" s="119" t="s">
        <v>78</v>
      </c>
      <c r="C30" s="120" t="s">
        <v>82</v>
      </c>
      <c r="D30" s="109"/>
      <c r="E30" s="109"/>
      <c r="F30" s="109"/>
      <c r="G30" s="111"/>
      <c r="H30" s="111">
        <f>IF(COUNTIF(L27:L29, FALSE) = COUNTIF(A27:A29, "9"), SUMIF(A27:A29, "9", H27:H29), SUMIF(L27:L29, TRUE, H27:H29))</f>
        <v>0</v>
      </c>
      <c r="I30" s="23" t="str">
        <f>IF(AND(COUNTIF(A27:A29, "9") &gt; 0, COUNTIF(L27:L29, FALSE) = COUNTIF(A27:A29, "9")), "Non totalisé", "")</f>
        <v/>
      </c>
      <c r="J30" s="113"/>
      <c r="K30" s="114"/>
      <c r="L30" s="109"/>
      <c r="M30" s="115"/>
      <c r="N30" s="116"/>
    </row>
    <row r="31" spans="1:14" s="117" customFormat="1" ht="12" x14ac:dyDescent="0.2">
      <c r="A31" s="108"/>
      <c r="B31" s="109"/>
      <c r="C31" s="110"/>
      <c r="D31" s="109"/>
      <c r="E31" s="109"/>
      <c r="F31" s="109"/>
      <c r="G31" s="111"/>
      <c r="H31" s="111"/>
      <c r="I31" s="112"/>
      <c r="J31" s="113"/>
      <c r="K31" s="114"/>
      <c r="L31" s="109"/>
      <c r="M31" s="115"/>
      <c r="N31" s="116"/>
    </row>
    <row r="32" spans="1:14" s="72" customFormat="1" x14ac:dyDescent="0.2">
      <c r="A32" s="105" t="s">
        <v>64</v>
      </c>
      <c r="B32" s="106" t="s">
        <v>76</v>
      </c>
      <c r="C32" s="107" t="s">
        <v>83</v>
      </c>
      <c r="D32" s="98"/>
      <c r="E32" s="98"/>
      <c r="F32" s="98"/>
      <c r="G32" s="100"/>
      <c r="H32" s="100">
        <f>IF(COUNTIF(L26:L31, FALSE) = COUNTIF(A26:A31, "9"), SUMIF(A26:A31, "9", H26:H31), SUMIF(L26:L31, TRUE, H26:H31))</f>
        <v>0</v>
      </c>
      <c r="I32" s="23" t="str">
        <f>IF(AND(COUNTIF(A26:A31, "9") &gt; 0, COUNTIF(L26:L31, FALSE) = COUNTIF(A26:A31, "9")), "Non totalisé", "")</f>
        <v/>
      </c>
      <c r="J32" s="102"/>
      <c r="K32" s="103"/>
      <c r="L32" s="98"/>
      <c r="M32" s="104"/>
      <c r="N32" s="43"/>
    </row>
    <row r="33" spans="1:14" s="72" customFormat="1" x14ac:dyDescent="0.2">
      <c r="A33" s="97"/>
      <c r="B33" s="98"/>
      <c r="C33" s="99"/>
      <c r="D33" s="98"/>
      <c r="E33" s="98"/>
      <c r="F33" s="98"/>
      <c r="G33" s="100"/>
      <c r="H33" s="100"/>
      <c r="I33" s="101"/>
      <c r="J33" s="102"/>
      <c r="K33" s="103"/>
      <c r="L33" s="98"/>
      <c r="M33" s="104"/>
      <c r="N33" s="43"/>
    </row>
    <row r="34" spans="1:14" s="72" customFormat="1" x14ac:dyDescent="0.2">
      <c r="A34" s="105" t="s">
        <v>84</v>
      </c>
      <c r="B34" s="106" t="s">
        <v>49</v>
      </c>
      <c r="C34" s="107" t="s">
        <v>85</v>
      </c>
      <c r="D34" s="98"/>
      <c r="E34" s="98"/>
      <c r="F34" s="98"/>
      <c r="G34" s="100"/>
      <c r="H34" s="100">
        <f>IF(COUNTIF(L7:L33, FALSE) = COUNTIF(A7:A33, "9"), SUMIF(A7:A33, "9", H7:H33), SUMIF(L7:L33, TRUE, H7:H33))</f>
        <v>0</v>
      </c>
      <c r="I34" s="23" t="str">
        <f>IF(AND(COUNTIF(A7:A33, "9") &gt; 0, COUNTIF(L7:L33, FALSE) = COUNTIF(A7:A33, "9")), "Non totalisé", "")</f>
        <v/>
      </c>
      <c r="J34" s="102"/>
      <c r="K34" s="103"/>
      <c r="L34" s="98"/>
      <c r="M34" s="104"/>
      <c r="N34" s="43"/>
    </row>
    <row r="35" spans="1:14" s="72" customFormat="1" x14ac:dyDescent="0.2">
      <c r="A35" s="97"/>
      <c r="B35" s="98"/>
      <c r="C35" s="99"/>
      <c r="D35" s="98"/>
      <c r="E35" s="98"/>
      <c r="F35" s="98"/>
      <c r="G35" s="100"/>
      <c r="H35" s="100"/>
      <c r="I35" s="101"/>
      <c r="J35" s="102"/>
      <c r="K35" s="103"/>
      <c r="L35" s="98"/>
      <c r="M35" s="104"/>
      <c r="N35" s="43"/>
    </row>
    <row r="36" spans="1:14" s="87" customFormat="1" x14ac:dyDescent="0.2">
      <c r="A36" s="94" t="s">
        <v>48</v>
      </c>
      <c r="B36" s="95" t="s">
        <v>86</v>
      </c>
      <c r="C36" s="96" t="s">
        <v>87</v>
      </c>
      <c r="D36" s="88"/>
      <c r="E36" s="88"/>
      <c r="F36" s="88"/>
      <c r="G36" s="89"/>
      <c r="H36" s="89"/>
      <c r="I36" s="90"/>
      <c r="J36" s="91"/>
      <c r="K36" s="92"/>
      <c r="L36" s="88"/>
      <c r="M36" s="93"/>
      <c r="N36" s="86"/>
    </row>
    <row r="37" spans="1:14" s="72" customFormat="1" x14ac:dyDescent="0.2">
      <c r="A37" s="105" t="s">
        <v>51</v>
      </c>
      <c r="B37" s="106" t="s">
        <v>88</v>
      </c>
      <c r="C37" s="107" t="s">
        <v>89</v>
      </c>
      <c r="D37" s="98"/>
      <c r="E37" s="98"/>
      <c r="F37" s="98"/>
      <c r="G37" s="100"/>
      <c r="H37" s="100"/>
      <c r="I37" s="101"/>
      <c r="J37" s="102"/>
      <c r="K37" s="103"/>
      <c r="L37" s="98"/>
      <c r="M37" s="104"/>
      <c r="N37" s="43"/>
    </row>
    <row r="38" spans="1:14" s="117" customFormat="1" thickBot="1" x14ac:dyDescent="0.25">
      <c r="A38" s="118" t="s">
        <v>54</v>
      </c>
      <c r="B38" s="119" t="s">
        <v>90</v>
      </c>
      <c r="C38" s="120" t="s">
        <v>91</v>
      </c>
      <c r="D38" s="109"/>
      <c r="E38" s="109"/>
      <c r="F38" s="109"/>
      <c r="G38" s="111"/>
      <c r="H38" s="111"/>
      <c r="I38" s="112"/>
      <c r="J38" s="113"/>
      <c r="K38" s="114"/>
      <c r="L38" s="109"/>
      <c r="M38" s="115"/>
      <c r="N38" s="116"/>
    </row>
    <row r="39" spans="1:14" ht="14.25" thickTop="1" thickBot="1" x14ac:dyDescent="0.25">
      <c r="A39" s="121" t="s">
        <v>57</v>
      </c>
      <c r="B39" s="122" t="s">
        <v>92</v>
      </c>
      <c r="C39" s="123" t="s">
        <v>93</v>
      </c>
      <c r="D39" s="122" t="s">
        <v>94</v>
      </c>
      <c r="E39" s="128">
        <v>8.3000000000000007</v>
      </c>
      <c r="F39" s="125"/>
      <c r="G39" s="126"/>
      <c r="H39" s="18" t="str">
        <f>IF(ISBLANK(G39), "", IF(ISBLANK(F39), ROUND(E39 * ROUND(G39, 2), 2), ROUND(F39 * ROUND(G39, 2), 2)))</f>
        <v/>
      </c>
      <c r="I39" s="127" t="s">
        <v>44</v>
      </c>
      <c r="J39" s="42">
        <v>0.2</v>
      </c>
      <c r="K39" s="49" t="b">
        <f>IF(AND(COUNTIF(TAUXTVA1:TAUXTVA4, J39) = 0, J39 &lt;&gt; 0), FALSE, IF(ISBLANK(J39), FALSE, TRUE))</f>
        <v>1</v>
      </c>
      <c r="L39" s="50" t="b">
        <f>IF(AND(A39 = "9", OR(I39 = "Variante", I39 = "Option")), FALSE, TRUE)</f>
        <v>1</v>
      </c>
      <c r="M39" s="48">
        <f>IF(AND(L39 = TRUE, K39 = TRUE), J39, "")</f>
        <v>0.2</v>
      </c>
    </row>
    <row r="40" spans="1:14" ht="14.25" thickTop="1" thickBot="1" x14ac:dyDescent="0.25">
      <c r="A40" s="121" t="s">
        <v>61</v>
      </c>
    </row>
    <row r="41" spans="1:14" ht="14.25" thickTop="1" thickBot="1" x14ac:dyDescent="0.25">
      <c r="A41" s="121" t="s">
        <v>57</v>
      </c>
      <c r="B41" s="122" t="s">
        <v>95</v>
      </c>
      <c r="C41" s="123" t="s">
        <v>96</v>
      </c>
      <c r="D41" s="122" t="s">
        <v>94</v>
      </c>
      <c r="E41" s="128">
        <v>2.5</v>
      </c>
      <c r="F41" s="125"/>
      <c r="G41" s="126"/>
      <c r="H41" s="18" t="str">
        <f>IF(ISBLANK(G41), "", IF(ISBLANK(F41), ROUND(E41 * ROUND(G41, 2), 2), ROUND(F41 * ROUND(G41, 2), 2)))</f>
        <v/>
      </c>
      <c r="I41" s="127" t="s">
        <v>44</v>
      </c>
      <c r="J41" s="42">
        <v>0.2</v>
      </c>
      <c r="K41" s="49" t="b">
        <f>IF(AND(COUNTIF(TAUXTVA1:TAUXTVA4, J41) = 0, J41 &lt;&gt; 0), FALSE, IF(ISBLANK(J41), FALSE, TRUE))</f>
        <v>1</v>
      </c>
      <c r="L41" s="50" t="b">
        <f>IF(AND(A41 = "9", OR(I41 = "Variante", I41 = "Option")), FALSE, TRUE)</f>
        <v>1</v>
      </c>
      <c r="M41" s="48">
        <f>IF(AND(L41 = TRUE, K41 = TRUE), J41, "")</f>
        <v>0.2</v>
      </c>
    </row>
    <row r="42" spans="1:14" ht="14.25" thickTop="1" thickBot="1" x14ac:dyDescent="0.25">
      <c r="A42" s="121" t="s">
        <v>61</v>
      </c>
    </row>
    <row r="43" spans="1:14" ht="14.25" thickTop="1" thickBot="1" x14ac:dyDescent="0.25">
      <c r="A43" s="121" t="s">
        <v>57</v>
      </c>
      <c r="B43" s="122" t="s">
        <v>97</v>
      </c>
      <c r="C43" s="123" t="s">
        <v>98</v>
      </c>
      <c r="D43" s="122" t="s">
        <v>94</v>
      </c>
      <c r="E43" s="128">
        <v>1.1499999999999999</v>
      </c>
      <c r="F43" s="125"/>
      <c r="G43" s="126"/>
      <c r="H43" s="18" t="str">
        <f>IF(ISBLANK(G43), "", IF(ISBLANK(F43), ROUND(E43 * ROUND(G43, 2), 2), ROUND(F43 * ROUND(G43, 2), 2)))</f>
        <v/>
      </c>
      <c r="I43" s="127" t="s">
        <v>44</v>
      </c>
      <c r="J43" s="42">
        <v>0.2</v>
      </c>
      <c r="K43" s="49" t="b">
        <f>IF(AND(COUNTIF(TAUXTVA1:TAUXTVA4, J43) = 0, J43 &lt;&gt; 0), FALSE, IF(ISBLANK(J43), FALSE, TRUE))</f>
        <v>1</v>
      </c>
      <c r="L43" s="50" t="b">
        <f>IF(AND(A43 = "9", OR(I43 = "Variante", I43 = "Option")), FALSE, TRUE)</f>
        <v>1</v>
      </c>
      <c r="M43" s="48">
        <f>IF(AND(L43 = TRUE, K43 = TRUE), J43, "")</f>
        <v>0.2</v>
      </c>
    </row>
    <row r="44" spans="1:14" ht="13.5" thickTop="1" x14ac:dyDescent="0.2">
      <c r="A44" s="121" t="s">
        <v>61</v>
      </c>
    </row>
    <row r="45" spans="1:14" s="117" customFormat="1" ht="12" x14ac:dyDescent="0.2">
      <c r="A45" s="118" t="s">
        <v>62</v>
      </c>
      <c r="B45" s="119" t="s">
        <v>90</v>
      </c>
      <c r="C45" s="120" t="s">
        <v>99</v>
      </c>
      <c r="D45" s="109"/>
      <c r="E45" s="109"/>
      <c r="F45" s="109"/>
      <c r="G45" s="111"/>
      <c r="H45" s="111">
        <f>IF(COUNTIF(L38:L44, FALSE) = COUNTIF(A38:A44, "9"), SUMIF(A38:A44, "9", H38:H44), SUMIF(L38:L44, TRUE, H38:H44))</f>
        <v>0</v>
      </c>
      <c r="I45" s="23" t="str">
        <f>IF(AND(COUNTIF(A38:A44, "9") &gt; 0, COUNTIF(L38:L44, FALSE) = COUNTIF(A38:A44, "9")), "Non totalisé", "")</f>
        <v/>
      </c>
      <c r="J45" s="113"/>
      <c r="K45" s="114"/>
      <c r="L45" s="109"/>
      <c r="M45" s="115"/>
      <c r="N45" s="116"/>
    </row>
    <row r="46" spans="1:14" s="117" customFormat="1" ht="12" x14ac:dyDescent="0.2">
      <c r="A46" s="108"/>
      <c r="B46" s="109"/>
      <c r="C46" s="110"/>
      <c r="D46" s="109"/>
      <c r="E46" s="109"/>
      <c r="F46" s="109"/>
      <c r="G46" s="111"/>
      <c r="H46" s="111"/>
      <c r="I46" s="112"/>
      <c r="J46" s="113"/>
      <c r="K46" s="114"/>
      <c r="L46" s="109"/>
      <c r="M46" s="115"/>
      <c r="N46" s="116"/>
    </row>
    <row r="47" spans="1:14" s="72" customFormat="1" x14ac:dyDescent="0.2">
      <c r="A47" s="105" t="s">
        <v>64</v>
      </c>
      <c r="B47" s="106" t="s">
        <v>88</v>
      </c>
      <c r="C47" s="107" t="s">
        <v>100</v>
      </c>
      <c r="D47" s="98"/>
      <c r="E47" s="98"/>
      <c r="F47" s="98"/>
      <c r="G47" s="100"/>
      <c r="H47" s="100">
        <f>IF(COUNTIF(L37:L46, FALSE) = COUNTIF(A37:A46, "9"), SUMIF(A37:A46, "9", H37:H46), SUMIF(L37:L46, TRUE, H37:H46))</f>
        <v>0</v>
      </c>
      <c r="I47" s="23" t="str">
        <f>IF(AND(COUNTIF(A37:A46, "9") &gt; 0, COUNTIF(L37:L46, FALSE) = COUNTIF(A37:A46, "9")), "Non totalisé", "")</f>
        <v/>
      </c>
      <c r="J47" s="102"/>
      <c r="K47" s="103"/>
      <c r="L47" s="98"/>
      <c r="M47" s="104"/>
      <c r="N47" s="43"/>
    </row>
    <row r="48" spans="1:14" s="72" customFormat="1" x14ac:dyDescent="0.2">
      <c r="A48" s="97"/>
      <c r="B48" s="98"/>
      <c r="C48" s="99"/>
      <c r="D48" s="98"/>
      <c r="E48" s="98"/>
      <c r="F48" s="98"/>
      <c r="G48" s="100"/>
      <c r="H48" s="100"/>
      <c r="I48" s="101"/>
      <c r="J48" s="102"/>
      <c r="K48" s="103"/>
      <c r="L48" s="98"/>
      <c r="M48" s="104"/>
      <c r="N48" s="43"/>
    </row>
    <row r="49" spans="1:14" s="72" customFormat="1" x14ac:dyDescent="0.2">
      <c r="A49" s="105" t="s">
        <v>84</v>
      </c>
      <c r="B49" s="106" t="s">
        <v>86</v>
      </c>
      <c r="C49" s="107" t="s">
        <v>101</v>
      </c>
      <c r="D49" s="98"/>
      <c r="E49" s="98"/>
      <c r="F49" s="98"/>
      <c r="G49" s="100"/>
      <c r="H49" s="100">
        <f>IF(COUNTIF(L36:L48, FALSE) = COUNTIF(A36:A48, "9"), SUMIF(A36:A48, "9", H36:H48), SUMIF(L36:L48, TRUE, H36:H48))</f>
        <v>0</v>
      </c>
      <c r="I49" s="23" t="str">
        <f>IF(AND(COUNTIF(A36:A48, "9") &gt; 0, COUNTIF(L36:L48, FALSE) = COUNTIF(A36:A48, "9")), "Non totalisé", "")</f>
        <v/>
      </c>
      <c r="J49" s="102"/>
      <c r="K49" s="103"/>
      <c r="L49" s="98"/>
      <c r="M49" s="104"/>
      <c r="N49" s="43"/>
    </row>
    <row r="50" spans="1:14" s="72" customFormat="1" x14ac:dyDescent="0.2">
      <c r="A50" s="97"/>
      <c r="B50" s="98"/>
      <c r="C50" s="99"/>
      <c r="D50" s="98"/>
      <c r="E50" s="98"/>
      <c r="F50" s="98"/>
      <c r="G50" s="100"/>
      <c r="H50" s="100"/>
      <c r="I50" s="101"/>
      <c r="J50" s="102"/>
      <c r="K50" s="103"/>
      <c r="L50" s="98"/>
      <c r="M50" s="104"/>
      <c r="N50" s="43"/>
    </row>
    <row r="51" spans="1:14" s="87" customFormat="1" x14ac:dyDescent="0.2">
      <c r="A51" s="94" t="s">
        <v>48</v>
      </c>
      <c r="B51" s="95" t="s">
        <v>102</v>
      </c>
      <c r="C51" s="96" t="s">
        <v>103</v>
      </c>
      <c r="D51" s="88"/>
      <c r="E51" s="88"/>
      <c r="F51" s="88"/>
      <c r="G51" s="89"/>
      <c r="H51" s="89"/>
      <c r="I51" s="90"/>
      <c r="J51" s="91"/>
      <c r="K51" s="92"/>
      <c r="L51" s="88"/>
      <c r="M51" s="93"/>
      <c r="N51" s="86"/>
    </row>
    <row r="52" spans="1:14" s="72" customFormat="1" x14ac:dyDescent="0.2">
      <c r="A52" s="105" t="s">
        <v>51</v>
      </c>
      <c r="B52" s="106" t="s">
        <v>104</v>
      </c>
      <c r="C52" s="107" t="s">
        <v>105</v>
      </c>
      <c r="D52" s="98"/>
      <c r="E52" s="98"/>
      <c r="F52" s="98"/>
      <c r="G52" s="100"/>
      <c r="H52" s="100"/>
      <c r="I52" s="101"/>
      <c r="J52" s="102"/>
      <c r="K52" s="103"/>
      <c r="L52" s="98"/>
      <c r="M52" s="104"/>
      <c r="N52" s="43"/>
    </row>
    <row r="53" spans="1:14" s="117" customFormat="1" thickBot="1" x14ac:dyDescent="0.25">
      <c r="A53" s="118" t="s">
        <v>54</v>
      </c>
      <c r="B53" s="119" t="s">
        <v>106</v>
      </c>
      <c r="C53" s="120" t="s">
        <v>107</v>
      </c>
      <c r="D53" s="109"/>
      <c r="E53" s="109"/>
      <c r="F53" s="109"/>
      <c r="G53" s="111"/>
      <c r="H53" s="111"/>
      <c r="I53" s="112"/>
      <c r="J53" s="113"/>
      <c r="K53" s="114"/>
      <c r="L53" s="109"/>
      <c r="M53" s="115"/>
      <c r="N53" s="116"/>
    </row>
    <row r="54" spans="1:14" ht="14.25" thickTop="1" thickBot="1" x14ac:dyDescent="0.25">
      <c r="A54" s="121" t="s">
        <v>57</v>
      </c>
      <c r="B54" s="122" t="s">
        <v>108</v>
      </c>
      <c r="C54" s="123" t="s">
        <v>109</v>
      </c>
      <c r="D54" s="122" t="s">
        <v>60</v>
      </c>
      <c r="E54" s="124">
        <v>14</v>
      </c>
      <c r="F54" s="125"/>
      <c r="G54" s="126"/>
      <c r="H54" s="18" t="str">
        <f>IF(ISBLANK(G54), "", IF(ISBLANK(F54), ROUND(E54 * ROUND(G54, 2), 2), ROUND(F54 * ROUND(G54, 2), 2)))</f>
        <v/>
      </c>
      <c r="I54" s="127" t="s">
        <v>44</v>
      </c>
      <c r="J54" s="42">
        <v>0.2</v>
      </c>
      <c r="K54" s="49" t="b">
        <f>IF(AND(COUNTIF(TAUXTVA1:TAUXTVA4, J54) = 0, J54 &lt;&gt; 0), FALSE, IF(ISBLANK(J54), FALSE, TRUE))</f>
        <v>1</v>
      </c>
      <c r="L54" s="50" t="b">
        <f>IF(AND(A54 = "9", OR(I54 = "Variante", I54 = "Option")), FALSE, TRUE)</f>
        <v>1</v>
      </c>
      <c r="M54" s="48">
        <f>IF(AND(L54 = TRUE, K54 = TRUE), J54, "")</f>
        <v>0.2</v>
      </c>
    </row>
    <row r="55" spans="1:14" ht="13.5" thickTop="1" x14ac:dyDescent="0.2">
      <c r="A55" s="121" t="s">
        <v>61</v>
      </c>
    </row>
    <row r="56" spans="1:14" s="117" customFormat="1" ht="12" x14ac:dyDescent="0.2">
      <c r="A56" s="118" t="s">
        <v>62</v>
      </c>
      <c r="B56" s="119" t="s">
        <v>106</v>
      </c>
      <c r="C56" s="120" t="s">
        <v>110</v>
      </c>
      <c r="D56" s="109"/>
      <c r="E56" s="109"/>
      <c r="F56" s="109"/>
      <c r="G56" s="111"/>
      <c r="H56" s="111">
        <f>IF(COUNTIF(L53:L55, FALSE) = COUNTIF(A53:A55, "9"), SUMIF(A53:A55, "9", H53:H55), SUMIF(L53:L55, TRUE, H53:H55))</f>
        <v>0</v>
      </c>
      <c r="I56" s="23" t="str">
        <f>IF(AND(COUNTIF(A53:A55, "9") &gt; 0, COUNTIF(L53:L55, FALSE) = COUNTIF(A53:A55, "9")), "Non totalisé", "")</f>
        <v/>
      </c>
      <c r="J56" s="113"/>
      <c r="K56" s="114"/>
      <c r="L56" s="109"/>
      <c r="M56" s="115"/>
      <c r="N56" s="116"/>
    </row>
    <row r="57" spans="1:14" s="117" customFormat="1" ht="12" x14ac:dyDescent="0.2">
      <c r="A57" s="108"/>
      <c r="B57" s="109"/>
      <c r="C57" s="110"/>
      <c r="D57" s="109"/>
      <c r="E57" s="109"/>
      <c r="F57" s="109"/>
      <c r="G57" s="111"/>
      <c r="H57" s="111"/>
      <c r="I57" s="112"/>
      <c r="J57" s="113"/>
      <c r="K57" s="114"/>
      <c r="L57" s="109"/>
      <c r="M57" s="115"/>
      <c r="N57" s="116"/>
    </row>
    <row r="58" spans="1:14" s="72" customFormat="1" x14ac:dyDescent="0.2">
      <c r="A58" s="105" t="s">
        <v>64</v>
      </c>
      <c r="B58" s="106" t="s">
        <v>104</v>
      </c>
      <c r="C58" s="107" t="s">
        <v>111</v>
      </c>
      <c r="D58" s="98"/>
      <c r="E58" s="98"/>
      <c r="F58" s="98"/>
      <c r="G58" s="100"/>
      <c r="H58" s="100">
        <f>IF(COUNTIF(L52:L57, FALSE) = COUNTIF(A52:A57, "9"), SUMIF(A52:A57, "9", H52:H57), SUMIF(L52:L57, TRUE, H52:H57))</f>
        <v>0</v>
      </c>
      <c r="I58" s="23" t="str">
        <f>IF(AND(COUNTIF(A52:A57, "9") &gt; 0, COUNTIF(L52:L57, FALSE) = COUNTIF(A52:A57, "9")), "Non totalisé", "")</f>
        <v/>
      </c>
      <c r="J58" s="102"/>
      <c r="K58" s="103"/>
      <c r="L58" s="98"/>
      <c r="M58" s="104"/>
      <c r="N58" s="43"/>
    </row>
    <row r="59" spans="1:14" s="72" customFormat="1" x14ac:dyDescent="0.2">
      <c r="A59" s="97"/>
      <c r="B59" s="98"/>
      <c r="C59" s="99"/>
      <c r="D59" s="98"/>
      <c r="E59" s="98"/>
      <c r="F59" s="98"/>
      <c r="G59" s="100"/>
      <c r="H59" s="100"/>
      <c r="I59" s="101"/>
      <c r="J59" s="102"/>
      <c r="K59" s="103"/>
      <c r="L59" s="98"/>
      <c r="M59" s="104"/>
      <c r="N59" s="43"/>
    </row>
    <row r="60" spans="1:14" s="72" customFormat="1" x14ac:dyDescent="0.2">
      <c r="A60" s="105" t="s">
        <v>84</v>
      </c>
      <c r="B60" s="106" t="s">
        <v>102</v>
      </c>
      <c r="C60" s="107" t="s">
        <v>112</v>
      </c>
      <c r="D60" s="98"/>
      <c r="E60" s="98"/>
      <c r="F60" s="98"/>
      <c r="G60" s="100"/>
      <c r="H60" s="100">
        <f>IF(COUNTIF(L51:L59, FALSE) = COUNTIF(A51:A59, "9"), SUMIF(A51:A59, "9", H51:H59), SUMIF(L51:L59, TRUE, H51:H59))</f>
        <v>0</v>
      </c>
      <c r="I60" s="23" t="str">
        <f>IF(AND(COUNTIF(A51:A59, "9") &gt; 0, COUNTIF(L51:L59, FALSE) = COUNTIF(A51:A59, "9")), "Non totalisé", "")</f>
        <v/>
      </c>
      <c r="J60" s="102"/>
      <c r="K60" s="103"/>
      <c r="L60" s="98"/>
      <c r="M60" s="104"/>
      <c r="N60" s="43"/>
    </row>
    <row r="61" spans="1:14" s="72" customFormat="1" x14ac:dyDescent="0.2">
      <c r="A61" s="97"/>
      <c r="B61" s="98"/>
      <c r="C61" s="99"/>
      <c r="D61" s="98"/>
      <c r="E61" s="98"/>
      <c r="F61" s="98"/>
      <c r="G61" s="100"/>
      <c r="H61" s="100"/>
      <c r="I61" s="101"/>
      <c r="J61" s="102"/>
      <c r="K61" s="103"/>
      <c r="L61" s="98"/>
      <c r="M61" s="104"/>
      <c r="N61" s="43"/>
    </row>
    <row r="62" spans="1:14" s="87" customFormat="1" x14ac:dyDescent="0.2">
      <c r="A62" s="94" t="s">
        <v>48</v>
      </c>
      <c r="B62" s="95" t="s">
        <v>113</v>
      </c>
      <c r="C62" s="96" t="s">
        <v>114</v>
      </c>
      <c r="D62" s="88"/>
      <c r="E62" s="88"/>
      <c r="F62" s="88"/>
      <c r="G62" s="89"/>
      <c r="H62" s="89"/>
      <c r="I62" s="90"/>
      <c r="J62" s="91"/>
      <c r="K62" s="92"/>
      <c r="L62" s="88"/>
      <c r="M62" s="93"/>
      <c r="N62" s="86"/>
    </row>
    <row r="63" spans="1:14" s="72" customFormat="1" x14ac:dyDescent="0.2">
      <c r="A63" s="105" t="s">
        <v>51</v>
      </c>
      <c r="B63" s="106" t="s">
        <v>115</v>
      </c>
      <c r="C63" s="107" t="s">
        <v>116</v>
      </c>
      <c r="D63" s="98"/>
      <c r="E63" s="98"/>
      <c r="F63" s="98"/>
      <c r="G63" s="100"/>
      <c r="H63" s="100"/>
      <c r="I63" s="101"/>
      <c r="J63" s="102"/>
      <c r="K63" s="103"/>
      <c r="L63" s="98"/>
      <c r="M63" s="104"/>
      <c r="N63" s="43"/>
    </row>
    <row r="64" spans="1:14" s="117" customFormat="1" thickBot="1" x14ac:dyDescent="0.25">
      <c r="A64" s="118" t="s">
        <v>54</v>
      </c>
      <c r="B64" s="119" t="s">
        <v>117</v>
      </c>
      <c r="C64" s="120" t="s">
        <v>118</v>
      </c>
      <c r="D64" s="109"/>
      <c r="E64" s="109"/>
      <c r="F64" s="109"/>
      <c r="G64" s="111"/>
      <c r="H64" s="111"/>
      <c r="I64" s="112"/>
      <c r="J64" s="113"/>
      <c r="K64" s="114"/>
      <c r="L64" s="109"/>
      <c r="M64" s="115"/>
      <c r="N64" s="116"/>
    </row>
    <row r="65" spans="1:14" ht="35.25" thickTop="1" thickBot="1" x14ac:dyDescent="0.25">
      <c r="A65" s="121" t="s">
        <v>57</v>
      </c>
      <c r="B65" s="122" t="s">
        <v>119</v>
      </c>
      <c r="C65" s="123" t="s">
        <v>120</v>
      </c>
      <c r="D65" s="122" t="s">
        <v>121</v>
      </c>
      <c r="E65" s="124">
        <v>1</v>
      </c>
      <c r="F65" s="125"/>
      <c r="G65" s="126"/>
      <c r="H65" s="18" t="str">
        <f>IF(ISBLANK(G65), "", IF(ISBLANK(F65), ROUND(E65 * ROUND(G65, 2), 2), ROUND(F65 * ROUND(G65, 2), 2)))</f>
        <v/>
      </c>
      <c r="I65" s="127" t="s">
        <v>44</v>
      </c>
      <c r="J65" s="42">
        <v>0.2</v>
      </c>
      <c r="K65" s="49" t="b">
        <f>IF(AND(COUNTIF(TAUXTVA1:TAUXTVA4, J65) = 0, J65 &lt;&gt; 0), FALSE, IF(ISBLANK(J65), FALSE, TRUE))</f>
        <v>1</v>
      </c>
      <c r="L65" s="50" t="b">
        <f>IF(AND(A65 = "9", OR(I65 = "Variante", I65 = "Option")), FALSE, TRUE)</f>
        <v>1</v>
      </c>
      <c r="M65" s="48">
        <f>IF(AND(L65 = TRUE, K65 = TRUE), J65, "")</f>
        <v>0.2</v>
      </c>
    </row>
    <row r="66" spans="1:14" ht="13.5" thickTop="1" x14ac:dyDescent="0.2">
      <c r="A66" s="121" t="s">
        <v>61</v>
      </c>
    </row>
    <row r="67" spans="1:14" s="117" customFormat="1" ht="24" x14ac:dyDescent="0.2">
      <c r="A67" s="118" t="s">
        <v>62</v>
      </c>
      <c r="B67" s="119" t="s">
        <v>117</v>
      </c>
      <c r="C67" s="120" t="s">
        <v>122</v>
      </c>
      <c r="D67" s="109"/>
      <c r="E67" s="109"/>
      <c r="F67" s="109"/>
      <c r="G67" s="111"/>
      <c r="H67" s="111">
        <f>IF(COUNTIF(L64:L66, FALSE) = COUNTIF(A64:A66, "9"), SUMIF(A64:A66, "9", H64:H66), SUMIF(L64:L66, TRUE, H64:H66))</f>
        <v>0</v>
      </c>
      <c r="I67" s="23" t="str">
        <f>IF(AND(COUNTIF(A64:A66, "9") &gt; 0, COUNTIF(L64:L66, FALSE) = COUNTIF(A64:A66, "9")), "Non totalisé", "")</f>
        <v/>
      </c>
      <c r="J67" s="113"/>
      <c r="K67" s="114"/>
      <c r="L67" s="109"/>
      <c r="M67" s="115"/>
      <c r="N67" s="116"/>
    </row>
    <row r="68" spans="1:14" s="117" customFormat="1" ht="12" x14ac:dyDescent="0.2">
      <c r="A68" s="108"/>
      <c r="B68" s="109"/>
      <c r="C68" s="110"/>
      <c r="D68" s="109"/>
      <c r="E68" s="109"/>
      <c r="F68" s="109"/>
      <c r="G68" s="111"/>
      <c r="H68" s="111"/>
      <c r="I68" s="112"/>
      <c r="J68" s="113"/>
      <c r="K68" s="114"/>
      <c r="L68" s="109"/>
      <c r="M68" s="115"/>
      <c r="N68" s="116"/>
    </row>
    <row r="69" spans="1:14" s="72" customFormat="1" x14ac:dyDescent="0.2">
      <c r="A69" s="105" t="s">
        <v>64</v>
      </c>
      <c r="B69" s="106" t="s">
        <v>115</v>
      </c>
      <c r="C69" s="107" t="s">
        <v>123</v>
      </c>
      <c r="D69" s="98"/>
      <c r="E69" s="98"/>
      <c r="F69" s="98"/>
      <c r="G69" s="100"/>
      <c r="H69" s="100">
        <f>IF(COUNTIF(L63:L68, FALSE) = COUNTIF(A63:A68, "9"), SUMIF(A63:A68, "9", H63:H68), SUMIF(L63:L68, TRUE, H63:H68))</f>
        <v>0</v>
      </c>
      <c r="I69" s="23" t="str">
        <f>IF(AND(COUNTIF(A63:A68, "9") &gt; 0, COUNTIF(L63:L68, FALSE) = COUNTIF(A63:A68, "9")), "Non totalisé", "")</f>
        <v/>
      </c>
      <c r="J69" s="102"/>
      <c r="K69" s="103"/>
      <c r="L69" s="98"/>
      <c r="M69" s="104"/>
      <c r="N69" s="43"/>
    </row>
    <row r="70" spans="1:14" s="72" customFormat="1" x14ac:dyDescent="0.2">
      <c r="A70" s="97"/>
      <c r="B70" s="98"/>
      <c r="C70" s="99"/>
      <c r="D70" s="98"/>
      <c r="E70" s="98"/>
      <c r="F70" s="98"/>
      <c r="G70" s="100"/>
      <c r="H70" s="100"/>
      <c r="I70" s="101"/>
      <c r="J70" s="102"/>
      <c r="K70" s="103"/>
      <c r="L70" s="98"/>
      <c r="M70" s="104"/>
      <c r="N70" s="43"/>
    </row>
    <row r="71" spans="1:14" s="72" customFormat="1" x14ac:dyDescent="0.2">
      <c r="A71" s="105" t="s">
        <v>84</v>
      </c>
      <c r="B71" s="106" t="s">
        <v>113</v>
      </c>
      <c r="C71" s="107" t="s">
        <v>124</v>
      </c>
      <c r="D71" s="98"/>
      <c r="E71" s="98"/>
      <c r="F71" s="98"/>
      <c r="G71" s="100"/>
      <c r="H71" s="100">
        <f>IF(COUNTIF(L62:L70, FALSE) = COUNTIF(A62:A70, "9"), SUMIF(A62:A70, "9", H62:H70), SUMIF(L62:L70, TRUE, H62:H70))</f>
        <v>0</v>
      </c>
      <c r="I71" s="23" t="str">
        <f>IF(AND(COUNTIF(A62:A70, "9") &gt; 0, COUNTIF(L62:L70, FALSE) = COUNTIF(A62:A70, "9")), "Non totalisé", "")</f>
        <v/>
      </c>
      <c r="J71" s="102"/>
      <c r="K71" s="103"/>
      <c r="L71" s="98"/>
      <c r="M71" s="104"/>
      <c r="N71" s="43"/>
    </row>
    <row r="72" spans="1:14" s="72" customFormat="1" x14ac:dyDescent="0.2">
      <c r="A72" s="97"/>
      <c r="B72" s="98"/>
      <c r="C72" s="99"/>
      <c r="D72" s="98"/>
      <c r="E72" s="98"/>
      <c r="F72" s="98"/>
      <c r="G72" s="100"/>
      <c r="H72" s="100"/>
      <c r="I72" s="101"/>
      <c r="J72" s="102"/>
      <c r="K72" s="103"/>
      <c r="L72" s="98"/>
      <c r="M72" s="104"/>
      <c r="N72" s="43"/>
    </row>
    <row r="73" spans="1:14" s="72" customFormat="1" x14ac:dyDescent="0.2">
      <c r="A73" s="129" t="s">
        <v>125</v>
      </c>
      <c r="B73" s="131" t="s">
        <v>46</v>
      </c>
      <c r="C73" s="133" t="s">
        <v>126</v>
      </c>
      <c r="D73" s="137"/>
      <c r="E73" s="137"/>
      <c r="F73" s="137"/>
      <c r="G73" s="142"/>
      <c r="H73" s="141"/>
      <c r="I73" s="146"/>
      <c r="J73" s="148"/>
      <c r="K73" s="103"/>
      <c r="L73" s="98"/>
      <c r="M73" s="104"/>
      <c r="N73" s="43"/>
    </row>
    <row r="74" spans="1:14" s="72" customFormat="1" x14ac:dyDescent="0.2">
      <c r="A74" s="97"/>
      <c r="B74" s="98"/>
      <c r="C74" s="134"/>
      <c r="D74" s="138"/>
      <c r="E74" s="138"/>
      <c r="F74" s="138"/>
      <c r="G74" s="143"/>
      <c r="H74" s="140"/>
      <c r="I74" s="101"/>
      <c r="J74" s="102"/>
      <c r="K74" s="103"/>
      <c r="L74" s="98"/>
      <c r="M74" s="104"/>
      <c r="N74" s="43"/>
    </row>
    <row r="75" spans="1:14" s="72" customFormat="1" x14ac:dyDescent="0.2">
      <c r="A75" s="97"/>
      <c r="B75" s="98"/>
      <c r="C75" s="135" t="s">
        <v>127</v>
      </c>
      <c r="D75" s="138"/>
      <c r="E75" s="138"/>
      <c r="F75" s="138"/>
      <c r="G75" s="143"/>
      <c r="H75" s="140">
        <f>SUMIF(L5:L72, TRUE, H5:H72)</f>
        <v>0</v>
      </c>
      <c r="I75" s="101"/>
      <c r="J75" s="102"/>
      <c r="K75" s="103"/>
      <c r="L75" s="98"/>
      <c r="M75" s="104"/>
      <c r="N75" s="43"/>
    </row>
    <row r="76" spans="1:14" s="72" customFormat="1" x14ac:dyDescent="0.2">
      <c r="A76" s="97"/>
      <c r="B76" s="98"/>
      <c r="C76" s="135" t="s">
        <v>128</v>
      </c>
      <c r="D76" s="138"/>
      <c r="E76" s="138"/>
      <c r="F76" s="138"/>
      <c r="G76" s="143"/>
      <c r="H76" s="140">
        <f>IF(COUNTIF(K5:K72, FALSE) = 0, ROUND(TAUXTVA1 * SUMIF(M5:M72, TAUXTVA1, H5:H72), 2)+ ROUND(TAUXTVA2 * SUMIF(M5:M72, TAUXTVA2, H5:H72), 2)+ ROUND(TAUXTVA3 * SUMIF(M5:M72, TAUXTVA3, H5:H72), 2)+ ROUND(TAUXTVA4 * SUMIF(M5:M72, TAUXTVA4, H5:H72), 2), "Présence d'un taux de TVA non supporté,")</f>
        <v>0</v>
      </c>
      <c r="I76" s="101"/>
      <c r="J76" s="102"/>
      <c r="K76" s="103"/>
      <c r="L76" s="98"/>
      <c r="M76" s="104"/>
      <c r="N76" s="43"/>
    </row>
    <row r="77" spans="1:14" s="72" customFormat="1" x14ac:dyDescent="0.2">
      <c r="A77" s="130"/>
      <c r="B77" s="132"/>
      <c r="C77" s="136" t="s">
        <v>129</v>
      </c>
      <c r="D77" s="139"/>
      <c r="E77" s="139"/>
      <c r="F77" s="139"/>
      <c r="G77" s="144"/>
      <c r="H77" s="145">
        <f>IF(COUNTIF(K6:K73, FALSE) = 0, H75 + H76, "calcul de la TVA impossible.")</f>
        <v>0</v>
      </c>
      <c r="I77" s="147"/>
      <c r="J77" s="149"/>
      <c r="K77" s="103"/>
      <c r="L77" s="98"/>
      <c r="M77" s="104"/>
      <c r="N77" s="43"/>
    </row>
  </sheetData>
  <sheetProtection algorithmName="SHA-512" hashValue="ZEsBHNWFCVAZDkZj9KiPL+DNR5jO0+H2F1Ai2DdVFqIDANaSNwdTilz3cZKjo8gqPA12s7d5+FMYl7FS/GSIZQ==" saltValue="7UDxVjbQOCksmdmV6YA4Mg==" spinCount="100000" sheet="1" scenarios="1" selectLockedCells="1"/>
  <phoneticPr fontId="0" type="noConversion"/>
  <conditionalFormatting sqref="I1:I1048576">
    <cfRule type="cellIs" dxfId="2" priority="1" stopIfTrue="1" operator="equal">
      <formula>"Non totalisé"</formula>
    </cfRule>
    <cfRule type="cellIs" dxfId="1" priority="2" stopIfTrue="1" operator="equal">
      <formula>"Variante"</formula>
    </cfRule>
    <cfRule type="cellIs" dxfId="0" priority="3" stopIfTrue="1" operator="equal">
      <formula>"Option"</formula>
    </cfRule>
  </conditionalFormatting>
  <pageMargins left="0.55118110236220474" right="0.55118110236220474" top="0.55118110236220474" bottom="0.55118110236220474" header="0.27559055118110237" footer="0.35433070866141736"/>
  <pageSetup paperSize="9" scale="69" fitToHeight="32767" orientation="portrait" r:id="rId1"/>
  <headerFooter alignWithMargins="0">
    <oddFooter xml:space="preserve">&amp;R&amp;P+1/&amp;N+1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696"/>
  <sheetViews>
    <sheetView workbookViewId="0">
      <selection activeCell="B1" sqref="B1:B84"/>
    </sheetView>
  </sheetViews>
  <sheetFormatPr baseColWidth="10" defaultRowHeight="12.75" x14ac:dyDescent="0.2"/>
  <cols>
    <col min="1" max="1" width="0.140625" customWidth="1"/>
    <col min="2" max="2" width="30.42578125" style="9" customWidth="1"/>
    <col min="3" max="3" width="24.140625" customWidth="1"/>
    <col min="4" max="4" width="11.7109375" customWidth="1"/>
    <col min="5" max="5" width="17.7109375" customWidth="1"/>
    <col min="6" max="6" width="23.42578125" customWidth="1"/>
    <col min="7" max="7" width="13.85546875" customWidth="1"/>
  </cols>
  <sheetData>
    <row r="1" spans="2:7" x14ac:dyDescent="0.2">
      <c r="B1" s="150" t="s">
        <v>130</v>
      </c>
      <c r="C1" s="1"/>
      <c r="D1" s="1"/>
      <c r="E1" s="1"/>
      <c r="F1" s="2"/>
      <c r="G1" s="11"/>
    </row>
    <row r="2" spans="2:7" ht="9.75" customHeight="1" x14ac:dyDescent="0.2">
      <c r="B2" s="54"/>
      <c r="C2" s="3"/>
      <c r="D2" s="3"/>
      <c r="E2" s="3"/>
      <c r="F2" s="4"/>
    </row>
    <row r="3" spans="2:7" ht="9.75" customHeight="1" x14ac:dyDescent="0.2">
      <c r="B3" s="54"/>
      <c r="C3" s="3"/>
      <c r="D3" s="3"/>
      <c r="E3" s="3"/>
      <c r="F3" s="4"/>
    </row>
    <row r="4" spans="2:7" ht="9.75" customHeight="1" x14ac:dyDescent="0.2">
      <c r="B4" s="54"/>
      <c r="C4" s="3"/>
      <c r="D4" s="3"/>
      <c r="E4" s="3"/>
      <c r="F4" s="4"/>
    </row>
    <row r="5" spans="2:7" ht="9.75" customHeight="1" x14ac:dyDescent="0.2">
      <c r="B5" s="54"/>
      <c r="C5" s="3"/>
      <c r="D5" s="3"/>
      <c r="E5" s="3"/>
      <c r="F5" s="4"/>
    </row>
    <row r="6" spans="2:7" x14ac:dyDescent="0.2">
      <c r="B6" s="54"/>
      <c r="C6" s="3"/>
      <c r="D6" s="3"/>
      <c r="E6" s="3"/>
      <c r="F6" s="4"/>
    </row>
    <row r="7" spans="2:7" ht="9.75" customHeight="1" x14ac:dyDescent="0.2">
      <c r="B7" s="54"/>
      <c r="C7" s="3"/>
      <c r="D7" s="3"/>
      <c r="E7" s="3"/>
      <c r="F7" s="4"/>
    </row>
    <row r="8" spans="2:7" ht="9.75" customHeight="1" x14ac:dyDescent="0.2">
      <c r="B8" s="54"/>
      <c r="C8" s="3"/>
      <c r="D8" s="3"/>
      <c r="E8" s="3"/>
      <c r="F8" s="4"/>
    </row>
    <row r="9" spans="2:7" ht="9.75" customHeight="1" x14ac:dyDescent="0.2">
      <c r="B9" s="54"/>
      <c r="C9" s="3"/>
      <c r="D9" s="3"/>
      <c r="E9" s="3"/>
      <c r="F9" s="4"/>
    </row>
    <row r="10" spans="2:7" ht="9.75" customHeight="1" x14ac:dyDescent="0.2">
      <c r="B10" s="54"/>
      <c r="C10" s="3"/>
      <c r="D10" s="3"/>
      <c r="E10" s="3"/>
      <c r="F10" s="4"/>
    </row>
    <row r="11" spans="2:7" x14ac:dyDescent="0.2">
      <c r="B11" s="54"/>
      <c r="C11" s="3"/>
      <c r="D11" s="3"/>
      <c r="E11" s="3"/>
      <c r="F11" s="4"/>
    </row>
    <row r="12" spans="2:7" ht="9.75" customHeight="1" x14ac:dyDescent="0.2">
      <c r="B12" s="54"/>
      <c r="C12" s="56" t="str">
        <f>IF(Paramètres!$C$5&lt;&gt;"", Paramètres!$C$5, "")</f>
        <v>CHAUFFERIE COLLECTIVE</v>
      </c>
      <c r="D12" s="56"/>
      <c r="E12" s="56"/>
      <c r="F12" s="57"/>
    </row>
    <row r="13" spans="2:7" ht="9.75" customHeight="1" x14ac:dyDescent="0.2">
      <c r="B13" s="54"/>
      <c r="C13" s="56"/>
      <c r="D13" s="56"/>
      <c r="E13" s="56"/>
      <c r="F13" s="57"/>
    </row>
    <row r="14" spans="2:7" ht="9.75" customHeight="1" x14ac:dyDescent="0.2">
      <c r="B14" s="54"/>
      <c r="C14" s="56"/>
      <c r="D14" s="56"/>
      <c r="E14" s="56"/>
      <c r="F14" s="57"/>
    </row>
    <row r="15" spans="2:7" ht="9.75" customHeight="1" x14ac:dyDescent="0.2">
      <c r="B15" s="54"/>
      <c r="C15" s="56"/>
      <c r="D15" s="56"/>
      <c r="E15" s="56"/>
      <c r="F15" s="57"/>
    </row>
    <row r="16" spans="2:7" ht="12.75" customHeight="1" x14ac:dyDescent="0.2">
      <c r="B16" s="54"/>
      <c r="C16" s="56"/>
      <c r="D16" s="56"/>
      <c r="E16" s="56"/>
      <c r="F16" s="57"/>
    </row>
    <row r="17" spans="2:10" ht="9.75" customHeight="1" x14ac:dyDescent="0.2">
      <c r="B17" s="54"/>
      <c r="C17" s="3"/>
      <c r="D17" s="3"/>
      <c r="E17" s="3"/>
      <c r="F17" s="4"/>
    </row>
    <row r="18" spans="2:10" ht="9.75" customHeight="1" x14ac:dyDescent="0.2">
      <c r="B18" s="54"/>
      <c r="C18" s="3"/>
      <c r="D18" s="3"/>
      <c r="E18" s="3"/>
      <c r="F18" s="4"/>
    </row>
    <row r="19" spans="2:10" ht="9.75" customHeight="1" x14ac:dyDescent="0.2">
      <c r="B19" s="54"/>
      <c r="C19" s="3"/>
      <c r="D19" s="3"/>
      <c r="E19" s="3"/>
      <c r="F19" s="4"/>
    </row>
    <row r="20" spans="2:10" ht="9.75" customHeight="1" x14ac:dyDescent="0.2">
      <c r="B20" s="54"/>
      <c r="C20" s="3"/>
      <c r="D20" s="3"/>
      <c r="E20" s="3"/>
      <c r="F20" s="4"/>
    </row>
    <row r="21" spans="2:10" ht="12.75" customHeight="1" x14ac:dyDescent="0.2">
      <c r="B21" s="54"/>
      <c r="C21" s="58" t="str">
        <f>IF(Paramètres!$C$24&lt;&gt;"", Paramètres!$C$24, "")</f>
        <v/>
      </c>
      <c r="D21" s="58"/>
      <c r="E21" s="58"/>
      <c r="F21" s="59"/>
    </row>
    <row r="22" spans="2:10" ht="9.75" customHeight="1" x14ac:dyDescent="0.2">
      <c r="B22" s="54"/>
      <c r="C22" s="58"/>
      <c r="D22" s="58"/>
      <c r="E22" s="58"/>
      <c r="F22" s="59"/>
    </row>
    <row r="23" spans="2:10" ht="9.75" customHeight="1" x14ac:dyDescent="0.2">
      <c r="B23" s="54"/>
      <c r="C23" s="60" t="str">
        <f>IF(Paramètres!$C$26&lt;&gt;"", Paramètres!$C$26, "")</f>
        <v/>
      </c>
      <c r="D23" s="60"/>
      <c r="E23" s="60"/>
      <c r="F23" s="61"/>
    </row>
    <row r="24" spans="2:10" ht="9.75" customHeight="1" x14ac:dyDescent="0.2">
      <c r="B24" s="54"/>
      <c r="C24" s="60"/>
      <c r="D24" s="60"/>
      <c r="E24" s="60"/>
      <c r="F24" s="61"/>
    </row>
    <row r="25" spans="2:10" ht="9.75" customHeight="1" x14ac:dyDescent="0.2">
      <c r="B25" s="54"/>
      <c r="C25" s="58" t="str">
        <f>IF(Paramètres!$C$28&lt;&gt;"", Paramètres!$C$28, "")</f>
        <v/>
      </c>
      <c r="D25" s="58"/>
      <c r="E25" s="58"/>
      <c r="F25" s="59"/>
    </row>
    <row r="26" spans="2:10" x14ac:dyDescent="0.2">
      <c r="B26" s="54"/>
      <c r="C26" s="58"/>
      <c r="D26" s="58"/>
      <c r="E26" s="58"/>
      <c r="F26" s="59"/>
    </row>
    <row r="27" spans="2:10" ht="9.75" customHeight="1" x14ac:dyDescent="0.2">
      <c r="B27" s="54"/>
      <c r="C27" s="3"/>
      <c r="D27" s="3"/>
      <c r="E27" s="3"/>
      <c r="F27" s="4"/>
    </row>
    <row r="28" spans="2:10" ht="9.75" customHeight="1" x14ac:dyDescent="0.2">
      <c r="B28" s="54"/>
      <c r="C28" s="3"/>
      <c r="D28" s="3"/>
      <c r="E28" s="3"/>
      <c r="F28" s="4"/>
    </row>
    <row r="29" spans="2:10" ht="9.75" customHeight="1" x14ac:dyDescent="0.2">
      <c r="B29" s="54"/>
      <c r="C29" s="3"/>
      <c r="D29" s="3"/>
      <c r="E29" s="3"/>
      <c r="F29" s="4"/>
      <c r="G29" s="5"/>
      <c r="H29" s="5"/>
      <c r="I29" s="5"/>
      <c r="J29" s="5"/>
    </row>
    <row r="30" spans="2:10" ht="9.75" customHeight="1" x14ac:dyDescent="0.2">
      <c r="B30" s="54"/>
      <c r="C30" s="6"/>
      <c r="D30" s="6"/>
      <c r="E30" s="6"/>
      <c r="F30" s="7"/>
    </row>
    <row r="31" spans="2:10" x14ac:dyDescent="0.2">
      <c r="B31" s="54"/>
      <c r="C31" s="151" t="s">
        <v>131</v>
      </c>
      <c r="D31" s="62"/>
      <c r="E31" s="62"/>
      <c r="F31" s="63"/>
    </row>
    <row r="32" spans="2:10" ht="9.75" customHeight="1" x14ac:dyDescent="0.2">
      <c r="B32" s="54"/>
      <c r="C32" s="62"/>
      <c r="D32" s="62"/>
      <c r="E32" s="62"/>
      <c r="F32" s="63"/>
    </row>
    <row r="33" spans="2:6" ht="9.75" customHeight="1" x14ac:dyDescent="0.2">
      <c r="B33" s="54"/>
      <c r="C33" s="62"/>
      <c r="D33" s="62"/>
      <c r="E33" s="62"/>
      <c r="F33" s="63"/>
    </row>
    <row r="34" spans="2:6" ht="9.75" customHeight="1" x14ac:dyDescent="0.2">
      <c r="B34" s="54"/>
      <c r="C34" s="62"/>
      <c r="D34" s="62"/>
      <c r="E34" s="62"/>
      <c r="F34" s="63"/>
    </row>
    <row r="35" spans="2:6" ht="9.75" customHeight="1" x14ac:dyDescent="0.2">
      <c r="B35" s="54"/>
      <c r="C35" s="62"/>
      <c r="D35" s="62"/>
      <c r="E35" s="62"/>
      <c r="F35" s="63"/>
    </row>
    <row r="36" spans="2:6" x14ac:dyDescent="0.2">
      <c r="B36" s="54"/>
      <c r="C36" s="62"/>
      <c r="D36" s="62"/>
      <c r="E36" s="62"/>
      <c r="F36" s="63"/>
    </row>
    <row r="37" spans="2:6" ht="9.75" customHeight="1" x14ac:dyDescent="0.2">
      <c r="B37" s="54"/>
      <c r="C37" s="62"/>
      <c r="D37" s="62"/>
      <c r="E37" s="62"/>
      <c r="F37" s="63"/>
    </row>
    <row r="38" spans="2:6" ht="9.75" customHeight="1" x14ac:dyDescent="0.2">
      <c r="B38" s="54"/>
      <c r="C38" s="62"/>
      <c r="D38" s="62"/>
      <c r="E38" s="62"/>
      <c r="F38" s="63"/>
    </row>
    <row r="39" spans="2:6" ht="9.75" customHeight="1" x14ac:dyDescent="0.2">
      <c r="B39" s="54"/>
      <c r="C39" s="62"/>
      <c r="D39" s="62"/>
      <c r="E39" s="62"/>
      <c r="F39" s="63"/>
    </row>
    <row r="40" spans="2:6" ht="9.75" customHeight="1" x14ac:dyDescent="0.2">
      <c r="B40" s="54"/>
      <c r="C40" s="62"/>
      <c r="D40" s="62"/>
      <c r="E40" s="62"/>
      <c r="F40" s="63"/>
    </row>
    <row r="41" spans="2:6" ht="12.75" customHeight="1" x14ac:dyDescent="0.2">
      <c r="B41" s="54"/>
      <c r="C41" s="62"/>
      <c r="D41" s="62"/>
      <c r="E41" s="62"/>
      <c r="F41" s="63"/>
    </row>
    <row r="42" spans="2:6" ht="9.75" customHeight="1" x14ac:dyDescent="0.2">
      <c r="B42" s="54"/>
      <c r="C42" s="62"/>
      <c r="D42" s="62"/>
      <c r="E42" s="62"/>
      <c r="F42" s="63"/>
    </row>
    <row r="43" spans="2:6" ht="9.75" customHeight="1" x14ac:dyDescent="0.2">
      <c r="B43" s="54"/>
      <c r="C43" s="62"/>
      <c r="D43" s="62"/>
      <c r="E43" s="62"/>
      <c r="F43" s="63"/>
    </row>
    <row r="44" spans="2:6" ht="9.75" customHeight="1" x14ac:dyDescent="0.2">
      <c r="B44" s="54"/>
      <c r="C44" s="62"/>
      <c r="D44" s="62"/>
      <c r="E44" s="62"/>
      <c r="F44" s="63"/>
    </row>
    <row r="45" spans="2:6" ht="9.75" customHeight="1" x14ac:dyDescent="0.2">
      <c r="B45" s="54"/>
      <c r="C45" s="62"/>
      <c r="D45" s="62"/>
      <c r="E45" s="62"/>
      <c r="F45" s="63"/>
    </row>
    <row r="46" spans="2:6" ht="12.75" customHeight="1" x14ac:dyDescent="0.2">
      <c r="B46" s="54"/>
      <c r="C46" s="62"/>
      <c r="D46" s="62"/>
      <c r="E46" s="62"/>
      <c r="F46" s="63"/>
    </row>
    <row r="47" spans="2:6" ht="9.75" customHeight="1" x14ac:dyDescent="0.2">
      <c r="B47" s="54"/>
      <c r="C47" s="3"/>
      <c r="D47" s="3"/>
      <c r="E47" s="3"/>
      <c r="F47" s="4"/>
    </row>
    <row r="48" spans="2:6" ht="9.75" customHeight="1" x14ac:dyDescent="0.2">
      <c r="B48" s="54"/>
      <c r="C48" s="64" t="str">
        <f xml:space="preserve"> Paramètres!$C$9 &amp; ""</f>
        <v>Lot n°3</v>
      </c>
      <c r="D48" s="64"/>
      <c r="E48" s="64"/>
      <c r="F48" s="65"/>
    </row>
    <row r="49" spans="2:6" ht="9.75" customHeight="1" x14ac:dyDescent="0.2">
      <c r="B49" s="54"/>
      <c r="C49" s="64"/>
      <c r="D49" s="64"/>
      <c r="E49" s="64"/>
      <c r="F49" s="65"/>
    </row>
    <row r="50" spans="2:6" ht="9.75" customHeight="1" x14ac:dyDescent="0.2">
      <c r="B50" s="54"/>
      <c r="C50" s="64"/>
      <c r="D50" s="64"/>
      <c r="E50" s="64"/>
      <c r="F50" s="65"/>
    </row>
    <row r="51" spans="2:6" ht="12.75" customHeight="1" x14ac:dyDescent="0.2">
      <c r="B51" s="54"/>
      <c r="C51" s="3"/>
      <c r="D51" s="3"/>
      <c r="E51" s="3"/>
      <c r="F51" s="4"/>
    </row>
    <row r="52" spans="2:6" ht="9.75" customHeight="1" x14ac:dyDescent="0.2">
      <c r="B52" s="54"/>
      <c r="C52" s="66" t="str">
        <f xml:space="preserve"> Paramètres!$C$11 &amp; ""</f>
        <v>MENUISERIE METALLIQUE-SERRURERIE</v>
      </c>
      <c r="D52" s="66"/>
      <c r="E52" s="66"/>
      <c r="F52" s="67"/>
    </row>
    <row r="53" spans="2:6" ht="9.75" customHeight="1" x14ac:dyDescent="0.2">
      <c r="B53" s="54"/>
      <c r="C53" s="66"/>
      <c r="D53" s="66"/>
      <c r="E53" s="66"/>
      <c r="F53" s="67"/>
    </row>
    <row r="54" spans="2:6" ht="9.75" customHeight="1" x14ac:dyDescent="0.2">
      <c r="B54" s="54"/>
      <c r="C54" s="66"/>
      <c r="D54" s="66"/>
      <c r="E54" s="66"/>
      <c r="F54" s="67"/>
    </row>
    <row r="55" spans="2:6" ht="9.75" customHeight="1" x14ac:dyDescent="0.2">
      <c r="B55" s="54"/>
      <c r="C55" s="66"/>
      <c r="D55" s="66"/>
      <c r="E55" s="66"/>
      <c r="F55" s="67"/>
    </row>
    <row r="56" spans="2:6" x14ac:dyDescent="0.2">
      <c r="B56" s="54"/>
      <c r="C56" s="66"/>
      <c r="D56" s="66"/>
      <c r="E56" s="66"/>
      <c r="F56" s="67"/>
    </row>
    <row r="57" spans="2:6" ht="9.75" customHeight="1" x14ac:dyDescent="0.2">
      <c r="B57" s="54"/>
      <c r="C57" s="3"/>
      <c r="D57" s="3"/>
      <c r="E57" s="3"/>
      <c r="F57" s="4"/>
    </row>
    <row r="58" spans="2:6" ht="9.75" customHeight="1" x14ac:dyDescent="0.2">
      <c r="B58" s="54"/>
      <c r="C58" s="3"/>
      <c r="D58" s="3"/>
      <c r="E58" s="3"/>
      <c r="F58" s="4"/>
    </row>
    <row r="59" spans="2:6" ht="9.75" customHeight="1" x14ac:dyDescent="0.2">
      <c r="B59" s="54"/>
      <c r="C59" s="3"/>
      <c r="D59" s="3"/>
      <c r="E59" s="3"/>
      <c r="F59" s="4"/>
    </row>
    <row r="60" spans="2:6" ht="9.75" customHeight="1" x14ac:dyDescent="0.2">
      <c r="B60" s="54"/>
      <c r="C60" s="3"/>
      <c r="D60" s="3"/>
      <c r="E60" s="3"/>
      <c r="F60" s="4"/>
    </row>
    <row r="61" spans="2:6" x14ac:dyDescent="0.2">
      <c r="B61" s="54"/>
      <c r="C61" s="3"/>
      <c r="D61" s="3"/>
      <c r="E61" s="3"/>
      <c r="F61" s="4"/>
    </row>
    <row r="62" spans="2:6" ht="9.75" customHeight="1" x14ac:dyDescent="0.2">
      <c r="B62" s="54"/>
      <c r="C62" s="3"/>
      <c r="D62" s="3"/>
      <c r="E62" s="3"/>
      <c r="F62" s="4"/>
    </row>
    <row r="63" spans="2:6" ht="9.75" customHeight="1" x14ac:dyDescent="0.2">
      <c r="B63" s="54"/>
      <c r="C63" s="3"/>
      <c r="D63" s="3"/>
      <c r="E63" s="3"/>
      <c r="F63" s="4"/>
    </row>
    <row r="64" spans="2:6" ht="9.75" customHeight="1" x14ac:dyDescent="0.2">
      <c r="B64" s="54"/>
      <c r="C64" s="3"/>
      <c r="D64" s="3"/>
      <c r="E64" s="3"/>
      <c r="F64" s="4"/>
    </row>
    <row r="65" spans="2:6" ht="9.75" customHeight="1" x14ac:dyDescent="0.2">
      <c r="B65" s="54"/>
      <c r="C65" s="3"/>
      <c r="D65" s="6"/>
      <c r="E65" s="6"/>
      <c r="F65" s="4"/>
    </row>
    <row r="66" spans="2:6" ht="9.75" customHeight="1" x14ac:dyDescent="0.2">
      <c r="B66" s="54"/>
      <c r="C66" s="3"/>
      <c r="D66" s="6"/>
      <c r="E66" s="6"/>
      <c r="F66" s="4"/>
    </row>
    <row r="67" spans="2:6" ht="9.75" customHeight="1" x14ac:dyDescent="0.2">
      <c r="B67" s="54"/>
      <c r="C67" s="3"/>
      <c r="D67" s="6"/>
      <c r="E67" s="6"/>
      <c r="F67" s="4"/>
    </row>
    <row r="68" spans="2:6" ht="9.75" customHeight="1" x14ac:dyDescent="0.2">
      <c r="B68" s="54"/>
      <c r="C68" s="3"/>
      <c r="D68" s="6"/>
      <c r="E68" s="6"/>
      <c r="F68" s="4"/>
    </row>
    <row r="69" spans="2:6" ht="9.75" customHeight="1" x14ac:dyDescent="0.2">
      <c r="B69" s="54"/>
      <c r="C69" s="3"/>
      <c r="D69" s="6"/>
      <c r="E69" s="6"/>
      <c r="F69" s="4"/>
    </row>
    <row r="70" spans="2:6" ht="15.75" customHeight="1" x14ac:dyDescent="0.2">
      <c r="B70" s="54"/>
      <c r="C70" s="3"/>
      <c r="D70" s="6"/>
      <c r="E70" s="6"/>
      <c r="F70" s="4"/>
    </row>
    <row r="71" spans="2:6" ht="9.75" customHeight="1" x14ac:dyDescent="0.2">
      <c r="B71" s="54"/>
      <c r="C71" s="3"/>
      <c r="D71" s="52" t="s">
        <v>0</v>
      </c>
      <c r="E71" s="52" t="str">
        <f>IF(Paramètres!$C$7&lt;&gt;"", Paramètres!$C$7, "")</f>
        <v>2017-011</v>
      </c>
      <c r="F71" s="4"/>
    </row>
    <row r="72" spans="2:6" ht="9.75" customHeight="1" x14ac:dyDescent="0.2">
      <c r="B72" s="54"/>
      <c r="C72" s="3"/>
      <c r="D72" s="52"/>
      <c r="E72" s="52"/>
      <c r="F72" s="4"/>
    </row>
    <row r="73" spans="2:6" ht="9.75" customHeight="1" x14ac:dyDescent="0.2">
      <c r="B73" s="54"/>
      <c r="C73" s="3"/>
      <c r="D73" s="52" t="s">
        <v>1</v>
      </c>
      <c r="E73" s="53" t="str">
        <f>IF(Paramètres!$C$13&lt;&gt;"", Paramètres!$C$13, "")</f>
        <v>23/10/2017</v>
      </c>
      <c r="F73" s="4"/>
    </row>
    <row r="74" spans="2:6" ht="9.75" customHeight="1" x14ac:dyDescent="0.2">
      <c r="B74" s="54"/>
      <c r="C74" s="3"/>
      <c r="D74" s="52"/>
      <c r="E74" s="53"/>
      <c r="F74" s="4"/>
    </row>
    <row r="75" spans="2:6" ht="9.75" customHeight="1" x14ac:dyDescent="0.2">
      <c r="B75" s="54"/>
      <c r="C75" s="3"/>
      <c r="D75" s="52" t="s">
        <v>31</v>
      </c>
      <c r="E75" s="52" t="str">
        <f>IF(Paramètres!$C$15&lt;&gt;"", Paramètres!$C$15, "")</f>
        <v>DCE</v>
      </c>
      <c r="F75" s="4"/>
    </row>
    <row r="76" spans="2:6" ht="9.75" customHeight="1" x14ac:dyDescent="0.2">
      <c r="B76" s="54"/>
      <c r="C76" s="3"/>
      <c r="D76" s="52"/>
      <c r="E76" s="52"/>
      <c r="F76" s="4"/>
    </row>
    <row r="77" spans="2:6" ht="9.75" customHeight="1" x14ac:dyDescent="0.2">
      <c r="B77" s="54"/>
      <c r="C77" s="3"/>
      <c r="D77" s="52" t="s">
        <v>2</v>
      </c>
      <c r="E77" s="52" t="str">
        <f>IF(Paramètres!$C$17&lt;&gt;"", Paramètres!$C$17, "")</f>
        <v>05</v>
      </c>
      <c r="F77" s="4"/>
    </row>
    <row r="78" spans="2:6" ht="9.75" customHeight="1" x14ac:dyDescent="0.2">
      <c r="B78" s="54"/>
      <c r="C78" s="3"/>
      <c r="D78" s="52"/>
      <c r="E78" s="52"/>
      <c r="F78" s="4"/>
    </row>
    <row r="79" spans="2:6" ht="9.75" customHeight="1" x14ac:dyDescent="0.2">
      <c r="B79" s="54"/>
      <c r="C79" s="3"/>
      <c r="D79" s="6"/>
      <c r="E79" s="6"/>
      <c r="F79" s="4"/>
    </row>
    <row r="80" spans="2:6" ht="9.75" customHeight="1" x14ac:dyDescent="0.2">
      <c r="B80" s="54"/>
      <c r="C80" s="3"/>
      <c r="D80" s="6"/>
      <c r="E80" s="6"/>
      <c r="F80" s="4"/>
    </row>
    <row r="81" spans="2:6" ht="9.75" customHeight="1" x14ac:dyDescent="0.2">
      <c r="B81" s="54"/>
      <c r="C81" s="3"/>
      <c r="D81" s="6"/>
      <c r="E81" s="6"/>
      <c r="F81" s="4"/>
    </row>
    <row r="82" spans="2:6" ht="9.75" customHeight="1" x14ac:dyDescent="0.2">
      <c r="B82" s="54"/>
      <c r="C82" s="3"/>
      <c r="D82" s="3"/>
      <c r="E82" s="3"/>
      <c r="F82" s="4"/>
    </row>
    <row r="83" spans="2:6" ht="9.75" customHeight="1" x14ac:dyDescent="0.2">
      <c r="B83" s="54"/>
      <c r="C83" s="3"/>
      <c r="D83" s="3"/>
      <c r="E83" s="3"/>
      <c r="F83" s="4"/>
    </row>
    <row r="84" spans="2:6" ht="9.75" customHeight="1" x14ac:dyDescent="0.2">
      <c r="B84" s="55"/>
      <c r="C84" s="8"/>
      <c r="D84" s="8"/>
      <c r="E84" s="8"/>
      <c r="F84" s="25"/>
    </row>
    <row r="696" spans="3:3" x14ac:dyDescent="0.2">
      <c r="C696" s="10"/>
    </row>
  </sheetData>
  <sheetProtection algorithmName="SHA-512" hashValue="cnbkdZZThH6GE/SAHWhzLARJdQxEC0fNFJqCmY07qaiMbHYgsffADtxi6UBERgKlGfF8114ffO1C1Zt+WL5c0A==" saltValue="m4wLWKuPDrZmu02JlRHSFQ==" spinCount="100000" sheet="1" scenarios="1" selectLockedCells="1"/>
  <mergeCells count="16">
    <mergeCell ref="D77:D78"/>
    <mergeCell ref="E77:E78"/>
    <mergeCell ref="B1:B84"/>
    <mergeCell ref="C12:F16"/>
    <mergeCell ref="C21:F22"/>
    <mergeCell ref="C23:F24"/>
    <mergeCell ref="C25:F26"/>
    <mergeCell ref="C31:F46"/>
    <mergeCell ref="C48:F50"/>
    <mergeCell ref="C52:F56"/>
    <mergeCell ref="D75:D76"/>
    <mergeCell ref="E75:E76"/>
    <mergeCell ref="D71:D72"/>
    <mergeCell ref="E71:E72"/>
    <mergeCell ref="D73:D74"/>
    <mergeCell ref="E73:E74"/>
  </mergeCells>
  <phoneticPr fontId="0" type="noConversion"/>
  <pageMargins left="0.24" right="0.24" top="0.34" bottom="0.49" header="0.28000000000000003" footer="0.44"/>
  <pageSetup paperSize="9" scale="9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>
      <selection activeCell="C20" sqref="C20"/>
    </sheetView>
  </sheetViews>
  <sheetFormatPr baseColWidth="10" defaultRowHeight="12.75" x14ac:dyDescent="0.2"/>
  <cols>
    <col min="1" max="1" width="11.42578125" style="26"/>
    <col min="2" max="2" width="35" style="28" bestFit="1" customWidth="1"/>
    <col min="3" max="3" width="11.42578125" style="30"/>
    <col min="4" max="10" width="11.42578125" style="28"/>
  </cols>
  <sheetData>
    <row r="1" spans="1:10" x14ac:dyDescent="0.2">
      <c r="B1" s="27" t="s">
        <v>20</v>
      </c>
      <c r="J1" s="37" t="s">
        <v>23</v>
      </c>
    </row>
    <row r="3" spans="1:10" ht="25.5" customHeight="1" x14ac:dyDescent="0.2">
      <c r="A3" s="26" t="s">
        <v>9</v>
      </c>
      <c r="B3" s="28" t="s">
        <v>21</v>
      </c>
      <c r="C3" s="152" t="s">
        <v>132</v>
      </c>
      <c r="D3" s="69"/>
      <c r="E3" s="69"/>
      <c r="F3" s="69"/>
      <c r="G3" s="69"/>
      <c r="H3" s="69"/>
      <c r="I3" s="69"/>
      <c r="J3" s="70"/>
    </row>
    <row r="5" spans="1:10" ht="25.5" customHeight="1" x14ac:dyDescent="0.2">
      <c r="A5" s="26" t="s">
        <v>12</v>
      </c>
      <c r="B5" s="28" t="s">
        <v>10</v>
      </c>
      <c r="C5" s="152" t="s">
        <v>133</v>
      </c>
      <c r="D5" s="69"/>
      <c r="E5" s="69"/>
      <c r="F5" s="69"/>
      <c r="G5" s="69"/>
      <c r="H5" s="69"/>
      <c r="I5" s="69"/>
      <c r="J5" s="70"/>
    </row>
    <row r="6" spans="1:10" x14ac:dyDescent="0.2">
      <c r="C6" s="31"/>
      <c r="D6" s="38"/>
      <c r="E6" s="38"/>
      <c r="F6" s="38"/>
      <c r="G6" s="38"/>
      <c r="H6" s="38"/>
    </row>
    <row r="7" spans="1:10" x14ac:dyDescent="0.2">
      <c r="A7" s="26" t="s">
        <v>14</v>
      </c>
      <c r="B7" s="28" t="s">
        <v>32</v>
      </c>
      <c r="C7" s="153" t="s">
        <v>134</v>
      </c>
      <c r="D7" s="38"/>
      <c r="E7" s="38"/>
      <c r="F7" s="38"/>
      <c r="G7" s="38"/>
      <c r="H7" s="38"/>
    </row>
    <row r="8" spans="1:10" x14ac:dyDescent="0.2">
      <c r="C8" s="31"/>
      <c r="D8" s="38"/>
      <c r="E8" s="38"/>
      <c r="F8" s="38"/>
      <c r="G8" s="38"/>
      <c r="H8" s="38"/>
    </row>
    <row r="9" spans="1:10" x14ac:dyDescent="0.2">
      <c r="A9" s="26" t="s">
        <v>17</v>
      </c>
      <c r="B9" s="28" t="s">
        <v>16</v>
      </c>
      <c r="C9" s="153" t="s">
        <v>46</v>
      </c>
      <c r="D9" s="38"/>
      <c r="E9" s="38"/>
      <c r="F9" s="38"/>
      <c r="G9" s="38"/>
      <c r="H9" s="38"/>
    </row>
    <row r="10" spans="1:10" x14ac:dyDescent="0.2">
      <c r="C10" s="31"/>
      <c r="D10" s="38"/>
      <c r="E10" s="38"/>
      <c r="F10" s="38"/>
      <c r="G10" s="38"/>
      <c r="H10" s="38"/>
    </row>
    <row r="11" spans="1:10" ht="25.5" customHeight="1" x14ac:dyDescent="0.2">
      <c r="A11" s="26" t="s">
        <v>18</v>
      </c>
      <c r="B11" s="28" t="s">
        <v>13</v>
      </c>
      <c r="C11" s="152" t="s">
        <v>47</v>
      </c>
      <c r="D11" s="69"/>
      <c r="E11" s="69"/>
      <c r="F11" s="69"/>
      <c r="G11" s="69"/>
      <c r="H11" s="69"/>
      <c r="I11" s="69"/>
      <c r="J11" s="70"/>
    </row>
    <row r="12" spans="1:10" x14ac:dyDescent="0.2">
      <c r="C12" s="31"/>
      <c r="D12" s="38"/>
      <c r="E12" s="38"/>
      <c r="F12" s="38"/>
      <c r="G12" s="38"/>
      <c r="H12" s="38"/>
    </row>
    <row r="13" spans="1:10" x14ac:dyDescent="0.2">
      <c r="A13" s="26" t="s">
        <v>22</v>
      </c>
      <c r="B13" s="28" t="s">
        <v>15</v>
      </c>
      <c r="C13" s="154" t="s">
        <v>135</v>
      </c>
      <c r="D13" s="38"/>
      <c r="E13" s="38"/>
      <c r="F13" s="38"/>
      <c r="G13" s="38"/>
      <c r="H13" s="38"/>
    </row>
    <row r="14" spans="1:10" x14ac:dyDescent="0.2">
      <c r="C14" s="31"/>
      <c r="D14" s="38"/>
      <c r="E14" s="38"/>
      <c r="F14" s="38"/>
      <c r="G14" s="38"/>
      <c r="H14" s="38"/>
    </row>
    <row r="15" spans="1:10" x14ac:dyDescent="0.2">
      <c r="A15" s="26" t="s">
        <v>34</v>
      </c>
      <c r="B15" s="28" t="s">
        <v>36</v>
      </c>
      <c r="C15" s="153" t="s">
        <v>136</v>
      </c>
      <c r="D15" s="38"/>
      <c r="E15" s="38"/>
      <c r="F15" s="38"/>
      <c r="G15" s="38"/>
      <c r="H15" s="38"/>
    </row>
    <row r="16" spans="1:10" x14ac:dyDescent="0.2">
      <c r="C16" s="31"/>
      <c r="D16" s="38"/>
      <c r="E16" s="38"/>
      <c r="F16" s="38"/>
      <c r="G16" s="38"/>
      <c r="H16" s="38"/>
    </row>
    <row r="17" spans="1:10" x14ac:dyDescent="0.2">
      <c r="A17" s="26" t="s">
        <v>35</v>
      </c>
      <c r="B17" s="28" t="s">
        <v>37</v>
      </c>
      <c r="C17" s="153" t="s">
        <v>137</v>
      </c>
      <c r="D17" s="38"/>
      <c r="E17" s="38"/>
      <c r="F17" s="38"/>
      <c r="G17" s="38"/>
      <c r="H17" s="38"/>
    </row>
    <row r="18" spans="1:10" x14ac:dyDescent="0.2">
      <c r="C18" s="31"/>
      <c r="D18" s="38"/>
      <c r="E18" s="38"/>
      <c r="F18" s="38"/>
      <c r="G18" s="38"/>
      <c r="H18" s="38"/>
    </row>
    <row r="19" spans="1:10" x14ac:dyDescent="0.2">
      <c r="A19" s="26" t="s">
        <v>33</v>
      </c>
      <c r="B19" s="28" t="s">
        <v>11</v>
      </c>
      <c r="C19" s="33">
        <v>0.2</v>
      </c>
      <c r="E19" s="28" t="s">
        <v>8</v>
      </c>
    </row>
    <row r="20" spans="1:10" x14ac:dyDescent="0.2">
      <c r="C20" s="34">
        <v>5.5E-2</v>
      </c>
      <c r="E20" s="29" t="s">
        <v>19</v>
      </c>
    </row>
    <row r="21" spans="1:10" x14ac:dyDescent="0.2">
      <c r="C21" s="35">
        <v>0</v>
      </c>
      <c r="E21" s="29" t="s">
        <v>24</v>
      </c>
    </row>
    <row r="22" spans="1:10" x14ac:dyDescent="0.2">
      <c r="C22" s="36">
        <v>0</v>
      </c>
      <c r="E22" s="29" t="s">
        <v>25</v>
      </c>
    </row>
    <row r="24" spans="1:10" x14ac:dyDescent="0.2">
      <c r="A24" s="26">
        <v>10</v>
      </c>
      <c r="B24" s="28" t="s">
        <v>38</v>
      </c>
      <c r="C24" s="68"/>
      <c r="D24" s="69"/>
      <c r="E24" s="69"/>
      <c r="F24" s="69"/>
      <c r="G24" s="69"/>
      <c r="H24" s="69"/>
      <c r="I24" s="69"/>
      <c r="J24" s="70"/>
    </row>
    <row r="26" spans="1:10" x14ac:dyDescent="0.2">
      <c r="A26" s="26">
        <v>11</v>
      </c>
      <c r="B26" s="28" t="s">
        <v>39</v>
      </c>
      <c r="C26" s="32"/>
    </row>
    <row r="28" spans="1:10" x14ac:dyDescent="0.2">
      <c r="A28" s="26">
        <v>12</v>
      </c>
      <c r="B28" s="28" t="s">
        <v>40</v>
      </c>
      <c r="C28" s="68"/>
      <c r="D28" s="69"/>
      <c r="E28" s="69"/>
      <c r="F28" s="69"/>
      <c r="G28" s="69"/>
      <c r="H28" s="69"/>
      <c r="I28" s="69"/>
      <c r="J28" s="70"/>
    </row>
  </sheetData>
  <sheetProtection algorithmName="SHA-512" hashValue="BSDtwkbUSpYdvC5vVaTCEUw3gkZGsAQOBR0QbSPMso+LfwsPu8JhAvl3zbcDS35Dn16e+AC1VOdDgVB+Ju1olw==" saltValue="FOv5y2C2HlXV0wvdJSBZ0w==" spinCount="100000" sheet="1" scenarios="1" selectLockedCells="1"/>
  <mergeCells count="5">
    <mergeCell ref="C28:J28"/>
    <mergeCell ref="C5:J5"/>
    <mergeCell ref="C3:J3"/>
    <mergeCell ref="C11:J11"/>
    <mergeCell ref="C24:J2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10</vt:i4>
      </vt:variant>
    </vt:vector>
  </HeadingPairs>
  <TitlesOfParts>
    <vt:vector size="13" baseType="lpstr">
      <vt:lpstr>DPGF</vt:lpstr>
      <vt:lpstr>Page de garde</vt:lpstr>
      <vt:lpstr>Paramètres</vt:lpstr>
      <vt:lpstr>CODELOT</vt:lpstr>
      <vt:lpstr>DATEVALEUR</vt:lpstr>
      <vt:lpstr>DPGF!Impression_des_titres</vt:lpstr>
      <vt:lpstr>TAUXTVA1</vt:lpstr>
      <vt:lpstr>TAUXTVA2</vt:lpstr>
      <vt:lpstr>TAUXTVA3</vt:lpstr>
      <vt:lpstr>TAUXTVA4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Utilisateur Windows</cp:lastModifiedBy>
  <cp:lastPrinted>2010-03-26T07:59:16Z</cp:lastPrinted>
  <dcterms:created xsi:type="dcterms:W3CDTF">2005-02-10T10:20:05Z</dcterms:created>
  <dcterms:modified xsi:type="dcterms:W3CDTF">2017-10-23T15:00:54Z</dcterms:modified>
</cp:coreProperties>
</file>